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ofh-my.sharepoint.com/personal/mortizma_cougarnet_uh_edu/Documents/Manuscripts 2025/Leptin/"/>
    </mc:Choice>
  </mc:AlternateContent>
  <xr:revisionPtr revIDLastSave="992" documentId="8_{416909D9-D858-434A-9E12-D37362AE1467}" xr6:coauthVersionLast="47" xr6:coauthVersionMax="47" xr10:uidLastSave="{A088082E-23DC-47BE-B8FD-108C8083023C}"/>
  <bookViews>
    <workbookView xWindow="-110" yWindow="-110" windowWidth="19420" windowHeight="10300" tabRatio="670" activeTab="8" xr2:uid="{FD2179F8-FF93-4250-986B-33EBB7CADDC0}"/>
  </bookViews>
  <sheets>
    <sheet name="QC strips" sheetId="10" r:id="rId1"/>
    <sheet name="Fig. 2" sheetId="3" r:id="rId2"/>
    <sheet name="Fig. 3" sheetId="4" r:id="rId3"/>
    <sheet name="Fig. 4" sheetId="8" r:id="rId4"/>
    <sheet name="Fig. 5" sheetId="9" r:id="rId5"/>
    <sheet name="Fig. S1" sheetId="1" r:id="rId6"/>
    <sheet name="Fig. S2" sheetId="2" r:id="rId7"/>
    <sheet name="Fig. S3" sheetId="6" r:id="rId8"/>
    <sheet name="Fig. S4" sheetId="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0" l="1"/>
  <c r="I10" i="10"/>
  <c r="I11" i="10"/>
  <c r="I12" i="10"/>
  <c r="H10" i="10"/>
  <c r="H11" i="10"/>
  <c r="H12" i="10"/>
  <c r="G10" i="10"/>
  <c r="G11" i="10"/>
  <c r="G12" i="10"/>
  <c r="G14" i="10"/>
  <c r="G9" i="10"/>
  <c r="D21" i="3"/>
  <c r="G10" i="3"/>
  <c r="F10" i="3"/>
  <c r="O18" i="4"/>
  <c r="P18" i="4" s="1"/>
  <c r="N18" i="4"/>
  <c r="H18" i="4"/>
  <c r="G18" i="4"/>
  <c r="F18" i="4"/>
  <c r="O17" i="4"/>
  <c r="P17" i="4" s="1"/>
  <c r="N17" i="4"/>
  <c r="H17" i="4"/>
  <c r="G17" i="4"/>
  <c r="F17" i="4"/>
  <c r="O16" i="4"/>
  <c r="P16" i="4" s="1"/>
  <c r="N16" i="4"/>
  <c r="G16" i="4"/>
  <c r="H16" i="4" s="1"/>
  <c r="F16" i="4"/>
  <c r="O15" i="4"/>
  <c r="P15" i="4" s="1"/>
  <c r="N15" i="4"/>
  <c r="G15" i="4"/>
  <c r="F15" i="4"/>
  <c r="H15" i="4" s="1"/>
  <c r="O14" i="4"/>
  <c r="P14" i="4" s="1"/>
  <c r="N14" i="4"/>
  <c r="H14" i="4"/>
  <c r="G14" i="4"/>
  <c r="F14" i="4"/>
  <c r="O13" i="4"/>
  <c r="P13" i="4" s="1"/>
  <c r="N13" i="4"/>
  <c r="H13" i="4"/>
  <c r="G13" i="4"/>
  <c r="F13" i="4"/>
  <c r="O12" i="4"/>
  <c r="P12" i="4" s="1"/>
  <c r="N12" i="4"/>
  <c r="G12" i="4"/>
  <c r="H12" i="4" s="1"/>
  <c r="F12" i="4"/>
  <c r="O11" i="4"/>
  <c r="P11" i="4" s="1"/>
  <c r="N11" i="4"/>
  <c r="G11" i="4"/>
  <c r="F11" i="4"/>
  <c r="H11" i="4" s="1"/>
  <c r="O10" i="4"/>
  <c r="P10" i="4" s="1"/>
  <c r="N10" i="4"/>
  <c r="H10" i="4"/>
  <c r="G10" i="4"/>
  <c r="F10" i="4"/>
  <c r="O9" i="4"/>
  <c r="P9" i="4" s="1"/>
  <c r="N9" i="4"/>
  <c r="L20" i="4" s="1"/>
  <c r="H9" i="4"/>
  <c r="G9" i="4"/>
  <c r="F9" i="4"/>
  <c r="D20" i="4" s="1"/>
  <c r="F9" i="8"/>
  <c r="G9" i="8"/>
  <c r="H9" i="8" s="1"/>
  <c r="N9" i="8"/>
  <c r="O9" i="8"/>
  <c r="P9" i="8" s="1"/>
  <c r="F10" i="8"/>
  <c r="G10" i="8"/>
  <c r="N10" i="8"/>
  <c r="O10" i="8"/>
  <c r="P10" i="8"/>
  <c r="F11" i="8"/>
  <c r="G11" i="8"/>
  <c r="H11" i="8"/>
  <c r="N11" i="8"/>
  <c r="O11" i="8"/>
  <c r="P11" i="8" s="1"/>
  <c r="F12" i="8"/>
  <c r="G12" i="8"/>
  <c r="H12" i="8"/>
  <c r="N12" i="8"/>
  <c r="O12" i="8"/>
  <c r="P12" i="8" s="1"/>
  <c r="F13" i="8"/>
  <c r="G13" i="8"/>
  <c r="H13" i="8"/>
  <c r="N13" i="8"/>
  <c r="O13" i="8"/>
  <c r="P13" i="8" s="1"/>
  <c r="F14" i="8"/>
  <c r="G14" i="8"/>
  <c r="H14" i="8" s="1"/>
  <c r="N14" i="8"/>
  <c r="O14" i="8"/>
  <c r="P14" i="8"/>
  <c r="G9" i="9"/>
  <c r="H9" i="9"/>
  <c r="I9" i="9"/>
  <c r="M9" i="9"/>
  <c r="N9" i="9"/>
  <c r="O9" i="9"/>
  <c r="G10" i="9"/>
  <c r="I10" i="9" s="1"/>
  <c r="H10" i="9"/>
  <c r="M10" i="9"/>
  <c r="N10" i="9"/>
  <c r="O10" i="9"/>
  <c r="G11" i="9"/>
  <c r="H11" i="9"/>
  <c r="I11" i="9"/>
  <c r="M11" i="9"/>
  <c r="N11" i="9"/>
  <c r="O11" i="9"/>
  <c r="G12" i="9"/>
  <c r="H12" i="9"/>
  <c r="I12" i="9"/>
  <c r="M12" i="9"/>
  <c r="N12" i="9"/>
  <c r="O12" i="9" s="1"/>
  <c r="G13" i="9"/>
  <c r="H13" i="9"/>
  <c r="I13" i="9"/>
  <c r="M13" i="9"/>
  <c r="N13" i="9"/>
  <c r="O13" i="9"/>
  <c r="G14" i="9"/>
  <c r="I14" i="9" s="1"/>
  <c r="H14" i="9"/>
  <c r="M14" i="9"/>
  <c r="N14" i="9"/>
  <c r="O14" i="9"/>
  <c r="G15" i="9"/>
  <c r="H15" i="9"/>
  <c r="I15" i="9"/>
  <c r="M15" i="9"/>
  <c r="N15" i="9"/>
  <c r="O15" i="9"/>
  <c r="G16" i="9"/>
  <c r="H16" i="9"/>
  <c r="I16" i="9"/>
  <c r="M16" i="9"/>
  <c r="N16" i="9"/>
  <c r="O16" i="9" s="1"/>
  <c r="G17" i="9"/>
  <c r="H17" i="9"/>
  <c r="I17" i="9"/>
  <c r="M17" i="9"/>
  <c r="N17" i="9"/>
  <c r="O17" i="9"/>
  <c r="G18" i="9"/>
  <c r="I18" i="9" s="1"/>
  <c r="H18" i="9"/>
  <c r="M18" i="9"/>
  <c r="N18" i="9"/>
  <c r="O18" i="9"/>
  <c r="G20" i="9"/>
  <c r="H20" i="9"/>
  <c r="I20" i="9"/>
  <c r="M20" i="9"/>
  <c r="N20" i="9"/>
  <c r="O20" i="9"/>
  <c r="G21" i="9"/>
  <c r="H21" i="9"/>
  <c r="I21" i="9"/>
  <c r="M21" i="9"/>
  <c r="N21" i="9"/>
  <c r="O21" i="9" s="1"/>
  <c r="G22" i="9"/>
  <c r="H22" i="9"/>
  <c r="I22" i="9"/>
  <c r="M22" i="9"/>
  <c r="N22" i="9"/>
  <c r="O22" i="9"/>
  <c r="G23" i="9"/>
  <c r="I23" i="9" s="1"/>
  <c r="H23" i="9"/>
  <c r="M23" i="9"/>
  <c r="N23" i="9"/>
  <c r="O23" i="9"/>
  <c r="G24" i="9"/>
  <c r="H24" i="9"/>
  <c r="I24" i="9"/>
  <c r="M24" i="9"/>
  <c r="N24" i="9"/>
  <c r="O24" i="9"/>
  <c r="G25" i="9"/>
  <c r="H25" i="9"/>
  <c r="I25" i="9"/>
  <c r="M25" i="9"/>
  <c r="N25" i="9"/>
  <c r="O25" i="9" s="1"/>
  <c r="G26" i="9"/>
  <c r="H26" i="9"/>
  <c r="I26" i="9"/>
  <c r="M26" i="9"/>
  <c r="N26" i="9"/>
  <c r="O26" i="9"/>
  <c r="G27" i="9"/>
  <c r="I27" i="9" s="1"/>
  <c r="H27" i="9"/>
  <c r="M27" i="9"/>
  <c r="N27" i="9"/>
  <c r="O27" i="9"/>
  <c r="G28" i="9"/>
  <c r="H28" i="9"/>
  <c r="I28" i="9"/>
  <c r="M28" i="9"/>
  <c r="N28" i="9"/>
  <c r="O28" i="9"/>
  <c r="G29" i="9"/>
  <c r="H29" i="9"/>
  <c r="I29" i="9"/>
  <c r="M29" i="9"/>
  <c r="N29" i="9"/>
  <c r="O29" i="9" s="1"/>
  <c r="G31" i="9"/>
  <c r="H31" i="9"/>
  <c r="I31" i="9"/>
  <c r="M31" i="9"/>
  <c r="N31" i="9"/>
  <c r="O31" i="9"/>
  <c r="G32" i="9"/>
  <c r="I32" i="9" s="1"/>
  <c r="H32" i="9"/>
  <c r="M32" i="9"/>
  <c r="N32" i="9"/>
  <c r="O32" i="9"/>
  <c r="G33" i="9"/>
  <c r="H33" i="9"/>
  <c r="I33" i="9"/>
  <c r="M33" i="9"/>
  <c r="N33" i="9"/>
  <c r="O33" i="9"/>
  <c r="G34" i="9"/>
  <c r="H34" i="9"/>
  <c r="I34" i="9"/>
  <c r="M34" i="9"/>
  <c r="N34" i="9"/>
  <c r="O34" i="9" s="1"/>
  <c r="G35" i="9"/>
  <c r="H35" i="9"/>
  <c r="I35" i="9"/>
  <c r="M35" i="9"/>
  <c r="N35" i="9"/>
  <c r="O35" i="9"/>
  <c r="G36" i="9"/>
  <c r="I36" i="9" s="1"/>
  <c r="H36" i="9"/>
  <c r="M36" i="9"/>
  <c r="N36" i="9"/>
  <c r="O36" i="9"/>
  <c r="G37" i="9"/>
  <c r="H37" i="9"/>
  <c r="I37" i="9"/>
  <c r="M37" i="9"/>
  <c r="N37" i="9"/>
  <c r="O37" i="9"/>
  <c r="G38" i="9"/>
  <c r="H38" i="9"/>
  <c r="I38" i="9"/>
  <c r="M38" i="9"/>
  <c r="N38" i="9"/>
  <c r="O38" i="9" s="1"/>
  <c r="G39" i="9"/>
  <c r="H39" i="9"/>
  <c r="I39" i="9"/>
  <c r="M39" i="9"/>
  <c r="N39" i="9"/>
  <c r="O39" i="9"/>
  <c r="G40" i="9"/>
  <c r="I40" i="9" s="1"/>
  <c r="H40" i="9"/>
  <c r="M40" i="9"/>
  <c r="N40" i="9"/>
  <c r="O40" i="9"/>
  <c r="I9" i="10" l="1"/>
  <c r="H10" i="3"/>
  <c r="M6" i="5"/>
  <c r="M5" i="5"/>
  <c r="M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G4" i="5"/>
  <c r="F4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L5" i="5" s="1"/>
  <c r="L4" i="5" l="1"/>
  <c r="L6" i="5"/>
  <c r="H13" i="5"/>
  <c r="H16" i="5"/>
  <c r="K4" i="5"/>
  <c r="K5" i="5"/>
  <c r="K6" i="5"/>
  <c r="H12" i="5"/>
  <c r="H31" i="5"/>
  <c r="H30" i="5"/>
  <c r="H32" i="5"/>
  <c r="H26" i="5"/>
  <c r="H19" i="5"/>
  <c r="H24" i="5"/>
  <c r="H33" i="5"/>
  <c r="H22" i="5"/>
  <c r="H27" i="5"/>
  <c r="H34" i="5"/>
  <c r="H6" i="5"/>
  <c r="H15" i="5"/>
  <c r="H18" i="5"/>
  <c r="H8" i="5"/>
  <c r="H9" i="5"/>
  <c r="H23" i="5"/>
  <c r="H10" i="5"/>
  <c r="H11" i="5"/>
  <c r="H20" i="5"/>
  <c r="H7" i="5"/>
  <c r="H17" i="5"/>
  <c r="H21" i="5"/>
  <c r="H29" i="5"/>
  <c r="H4" i="5"/>
  <c r="H28" i="5"/>
  <c r="H5" i="5"/>
  <c r="H35" i="5"/>
  <c r="O11" i="3" l="1"/>
  <c r="O12" i="3"/>
  <c r="O13" i="3"/>
  <c r="O14" i="3"/>
  <c r="O15" i="3"/>
  <c r="O16" i="3"/>
  <c r="O17" i="3"/>
  <c r="O18" i="3"/>
  <c r="O19" i="3"/>
  <c r="O10" i="3"/>
  <c r="N11" i="3"/>
  <c r="N12" i="3"/>
  <c r="P12" i="3" s="1"/>
  <c r="N13" i="3"/>
  <c r="N14" i="3"/>
  <c r="P14" i="3" s="1"/>
  <c r="N15" i="3"/>
  <c r="N16" i="3"/>
  <c r="N17" i="3"/>
  <c r="N18" i="3"/>
  <c r="N19" i="3"/>
  <c r="N10" i="3"/>
  <c r="L21" i="3" s="1"/>
  <c r="F12" i="3"/>
  <c r="F13" i="3"/>
  <c r="F14" i="3"/>
  <c r="F15" i="3"/>
  <c r="F16" i="3"/>
  <c r="F17" i="3"/>
  <c r="F18" i="3"/>
  <c r="F19" i="3"/>
  <c r="G11" i="3"/>
  <c r="G12" i="3"/>
  <c r="G13" i="3"/>
  <c r="G14" i="3"/>
  <c r="G15" i="3"/>
  <c r="G16" i="3"/>
  <c r="G17" i="3"/>
  <c r="G18" i="3"/>
  <c r="G19" i="3"/>
  <c r="F11" i="3"/>
  <c r="P11" i="3" l="1"/>
  <c r="H12" i="3"/>
  <c r="H16" i="3"/>
  <c r="H19" i="3"/>
  <c r="H15" i="3"/>
  <c r="H11" i="3"/>
  <c r="H18" i="3"/>
  <c r="P16" i="3"/>
  <c r="H17" i="3"/>
  <c r="H14" i="3"/>
  <c r="H13" i="3"/>
  <c r="P10" i="3"/>
  <c r="P17" i="3"/>
  <c r="P18" i="3"/>
  <c r="P19" i="3"/>
  <c r="P15" i="3"/>
  <c r="P13" i="3"/>
</calcChain>
</file>

<file path=xl/sharedStrings.xml><?xml version="1.0" encoding="utf-8"?>
<sst xmlns="http://schemas.openxmlformats.org/spreadsheetml/2006/main" count="227" uniqueCount="95">
  <si>
    <t xml:space="preserve">Running buffer </t>
  </si>
  <si>
    <t>0.5% BSA, 0.25% Tween 20, 0.3% PEG 3350 in 1x PBS</t>
  </si>
  <si>
    <t>Recombinant leptin (ng/mL)</t>
  </si>
  <si>
    <t>TL/CL ratio by Benchtop reader (LTRIC-600, Lumigenex )</t>
  </si>
  <si>
    <t>Sample volume</t>
  </si>
  <si>
    <t>Strips with non biotinylated antibodies (MAB398)</t>
  </si>
  <si>
    <t>Strips with biotinylated antibodies (BAM398)</t>
  </si>
  <si>
    <t>Particles with biotinylated antibodies (BAM398)</t>
  </si>
  <si>
    <t>Particles volume</t>
  </si>
  <si>
    <t>Particles with non biotinylated antibodies</t>
  </si>
  <si>
    <t>Buffer A</t>
  </si>
  <si>
    <t>Buffer B</t>
  </si>
  <si>
    <t>Buffer C</t>
  </si>
  <si>
    <t>Buffer D</t>
  </si>
  <si>
    <t>Bovine serum albumin (%)</t>
  </si>
  <si>
    <t>Tween-20  (%)</t>
  </si>
  <si>
    <t>PEG 3350  (%)</t>
  </si>
  <si>
    <t>Buffer composition</t>
  </si>
  <si>
    <t>Blank</t>
  </si>
  <si>
    <t>5 ng/mL</t>
  </si>
  <si>
    <t>TL/CL intensity by Benchtop reader (LTRIC-600, Lumigenex )</t>
  </si>
  <si>
    <t>Buffer screening for buffer experiments</t>
  </si>
  <si>
    <t>Buffer screening for serum experiments</t>
  </si>
  <si>
    <t>Serial curve on buffer</t>
  </si>
  <si>
    <t>Running buffer</t>
  </si>
  <si>
    <t>0.5% BSA and 0.5% Tween-20 in 1x PBS</t>
  </si>
  <si>
    <t>TL/CL intensity by Portable reader (Cube reader, Chembio)</t>
  </si>
  <si>
    <t>Std dev</t>
  </si>
  <si>
    <t>CV</t>
  </si>
  <si>
    <t>Leptin ng/mL</t>
  </si>
  <si>
    <t>Serial curve on calf serum 50%</t>
  </si>
  <si>
    <t>Serum (%)</t>
  </si>
  <si>
    <t>NA</t>
  </si>
  <si>
    <t xml:space="preserve">Orientation of the detection and capture antibodies </t>
  </si>
  <si>
    <t>LFA vs ELISA comparison</t>
  </si>
  <si>
    <t>CV (%)</t>
  </si>
  <si>
    <t>Leptin levels (ng/mL)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</si>
  <si>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</si>
  <si>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</si>
  <si>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</si>
  <si>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</si>
  <si>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</si>
  <si>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</si>
  <si>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</si>
  <si>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</si>
  <si>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</si>
  <si>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</si>
  <si>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</si>
  <si>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</si>
  <si>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</si>
  <si>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</si>
  <si>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</si>
  <si>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</si>
  <si>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</si>
  <si>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</si>
  <si>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</si>
  <si>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</si>
  <si>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Mean</t>
  </si>
  <si>
    <t>Female</t>
  </si>
  <si>
    <t>Male</t>
  </si>
  <si>
    <t>Unknown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</si>
  <si>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</si>
  <si>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</si>
  <si>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</si>
  <si>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</si>
  <si>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</si>
  <si>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</si>
  <si>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</si>
  <si>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</si>
  <si>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</si>
  <si>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>U10</t>
  </si>
  <si>
    <t>Median</t>
  </si>
  <si>
    <t>1  µL of carboxylate-modified Europium (III) chelate polystyrene particles  suspension in 1% BSA in PBS 1x per strip</t>
  </si>
  <si>
    <t>1  µL of carboxylate-modified Europium (III) chelate polystyrene particles at 0.125% solids suspended in 1% BSA in PBS 1x per strip</t>
  </si>
  <si>
    <t>TL/CL ratio by Portable reader (Cube reader, Chembio)</t>
  </si>
  <si>
    <t>Leptin concentration calculated from ELISA (ng/mL)</t>
  </si>
  <si>
    <t>30 µL of sample in running buffer per strip</t>
  </si>
  <si>
    <t>30 µL of sample per strip</t>
  </si>
  <si>
    <t>30 µL of running buffer spiked with recombinant leptin per strip</t>
  </si>
  <si>
    <t>µblank + 3.3σ</t>
  </si>
  <si>
    <t>30 µL of calf serum at 50% in running buffer spiked with recombinant leptin</t>
  </si>
  <si>
    <t>30 µL of human serum diluted in running buffer at varying concentrations</t>
  </si>
  <si>
    <t>Leptin in human serum by Human Leptin Quantikine QuicKit ELISA (QK398, R&amp;D Systems)</t>
  </si>
  <si>
    <t>Running buffer (final composition in the sample)</t>
  </si>
  <si>
    <t>0.25% BSA, 0.5% Tween-20 and 0.5% PEG 3350</t>
  </si>
  <si>
    <t>Serial curve of human serum sample U7</t>
  </si>
  <si>
    <t>Standard deviation</t>
  </si>
  <si>
    <t xml:space="preserve">30 µL of human serum diluted at 25% in running buffer </t>
  </si>
  <si>
    <t>Quality control comparison of two representative batches</t>
  </si>
  <si>
    <t>Batch 1</t>
  </si>
  <si>
    <t>Batch 2</t>
  </si>
  <si>
    <t>Sample</t>
  </si>
  <si>
    <t>Positive</t>
  </si>
  <si>
    <t>Batch</t>
  </si>
  <si>
    <t>Inter-batch CV (calculated from positives)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</si>
</sst>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6" tint="-0.499984740745262"/>
      <name val="Arial"/>
      <family val="2"/>
    </font>
    <font>
      <b/>
      <sz val="10"/>
      <color rgb="FFFFFFFF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164" fontId="1" fillId="0" borderId="5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1" fillId="4" borderId="1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12" borderId="9" xfId="0" applyNumberFormat="1" applyFont="1" applyFill="1" applyBorder="1" applyAlignment="1">
      <alignment horizontal="center" vertical="center"/>
    </xf>
    <xf numFmtId="2" fontId="1" fillId="12" borderId="10" xfId="0" applyNumberFormat="1" applyFont="1" applyFill="1" applyBorder="1" applyAlignment="1">
      <alignment horizontal="center" vertical="center"/>
    </xf>
    <xf numFmtId="164" fontId="1" fillId="12" borderId="0" xfId="0" applyNumberFormat="1" applyFont="1" applyFill="1" applyAlignment="1">
      <alignment horizontal="center" vertical="center"/>
    </xf>
    <xf numFmtId="164" fontId="1" fillId="12" borderId="7" xfId="0" applyNumberFormat="1" applyFont="1" applyFill="1" applyBorder="1" applyAlignment="1">
      <alignment horizontal="center" vertical="center"/>
    </xf>
    <xf numFmtId="2" fontId="1" fillId="13" borderId="11" xfId="0" applyNumberFormat="1" applyFont="1" applyFill="1" applyBorder="1" applyAlignment="1">
      <alignment horizontal="center" vertical="center"/>
    </xf>
    <xf numFmtId="2" fontId="1" fillId="13" borderId="9" xfId="0" applyNumberFormat="1" applyFont="1" applyFill="1" applyBorder="1" applyAlignment="1">
      <alignment horizontal="center" vertical="center"/>
    </xf>
    <xf numFmtId="2" fontId="1" fillId="13" borderId="10" xfId="0" applyNumberFormat="1" applyFont="1" applyFill="1" applyBorder="1" applyAlignment="1">
      <alignment horizontal="center" vertical="center"/>
    </xf>
    <xf numFmtId="164" fontId="1" fillId="13" borderId="4" xfId="0" applyNumberFormat="1" applyFont="1" applyFill="1" applyBorder="1" applyAlignment="1">
      <alignment horizontal="center" vertical="center"/>
    </xf>
    <xf numFmtId="164" fontId="1" fillId="13" borderId="6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8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164" fontId="5" fillId="12" borderId="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12" borderId="4" xfId="0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12" borderId="6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/>
    </xf>
    <xf numFmtId="164" fontId="1" fillId="13" borderId="1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13" borderId="9" xfId="0" applyNumberFormat="1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13" borderId="11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13" borderId="9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13" borderId="10" xfId="0" applyNumberFormat="1" applyFont="1" applyFill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5" fillId="0" borderId="4" xfId="0" applyFont="1" applyBorder="1"/>
    <xf numFmtId="0" fontId="3" fillId="4" borderId="4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2" fontId="5" fillId="0" borderId="1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13" borderId="1" xfId="0" applyNumberFormat="1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13" borderId="4" xfId="0" applyNumberFormat="1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13" borderId="6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3" fillId="7" borderId="1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0" xfId="0" applyNumberFormat="1" applyFont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0" fontId="3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vertical="center" wrapText="1"/>
    </xf>
    <xf numFmtId="2" fontId="3" fillId="4" borderId="13" xfId="0" applyNumberFormat="1" applyFont="1" applyFill="1" applyBorder="1" applyAlignment="1">
      <alignment horizontal="center" vertical="center" wrapText="1"/>
    </xf>
    <xf numFmtId="2" fontId="3" fillId="4" borderId="14" xfId="0" applyNumberFormat="1" applyFont="1" applyFill="1" applyBorder="1" applyAlignment="1">
      <alignment horizontal="center" vertical="center" wrapText="1"/>
    </xf>
    <xf numFmtId="165" fontId="3" fillId="4" borderId="15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0" borderId="0" xfId="0" applyFont="1"/>
    <xf numFmtId="164" fontId="1" fillId="12" borderId="9" xfId="0" applyNumberFormat="1" applyFont="1" applyFill="1" applyBorder="1" applyAlignment="1">
      <alignment horizontal="center" vertical="center"/>
    </xf>
    <xf numFmtId="164" fontId="1" fillId="12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5" fillId="0" borderId="0" xfId="0" applyNumberFormat="1" applyFont="1"/>
    <xf numFmtId="2" fontId="5" fillId="0" borderId="2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10" borderId="13" xfId="0" applyFont="1" applyFill="1" applyBorder="1" applyAlignment="1">
      <alignment horizontal="center"/>
    </xf>
    <xf numFmtId="0" fontId="3" fillId="10" borderId="1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2" fontId="5" fillId="13" borderId="0" xfId="0" applyNumberFormat="1" applyFont="1" applyFill="1" applyAlignment="1">
      <alignment horizontal="center"/>
    </xf>
    <xf numFmtId="164" fontId="6" fillId="0" borderId="4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2" fontId="5" fillId="13" borderId="7" xfId="0" applyNumberFormat="1" applyFont="1" applyFill="1" applyBorder="1" applyAlignment="1">
      <alignment horizontal="center"/>
    </xf>
    <xf numFmtId="164" fontId="6" fillId="0" borderId="6" xfId="0" applyNumberFormat="1" applyFont="1" applyBorder="1" applyAlignment="1">
      <alignment horizontal="center" wrapText="1"/>
    </xf>
    <xf numFmtId="164" fontId="5" fillId="0" borderId="7" xfId="0" applyNumberFormat="1" applyFont="1" applyBorder="1" applyAlignment="1">
      <alignment horizontal="center" wrapText="1"/>
    </xf>
    <xf numFmtId="165" fontId="5" fillId="0" borderId="8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wrapText="1"/>
    </xf>
    <xf numFmtId="165" fontId="5" fillId="0" borderId="3" xfId="0" applyNumberFormat="1" applyFont="1" applyBorder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164" fontId="6" fillId="0" borderId="7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</cellXfs>
  <cellStyles count="2">
    <cellStyle name="Normal" xfId="0" builtinId="0"/>
    <cellStyle name="Normal 2" xfId="1" xr:uid="{99E6B08A-ADA3-4F9B-82FB-E40766C258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8476-DAF3-4CDF-B4D6-DD7CFEFF3E74}">
  <dimension ref="A1:P22"/>
  <sheetViews>
    <sheetView topLeftCell="A5" workbookViewId="0">
      <selection activeCell="A2" sqref="A2:M20"/>
    </sheetView>
  </sheetViews>
  <sheetFormatPr baseColWidth="10" defaultRowHeight="14.5" x14ac:dyDescent="0.35"/>
  <sheetData>
    <row r="1" spans="1:16" ht="15.5" x14ac:dyDescent="0.35">
      <c r="A1" s="213" t="s">
        <v>88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6" ht="15" thickBot="1" x14ac:dyDescent="0.4">
      <c r="A2" s="121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26.5" thickBot="1" x14ac:dyDescent="0.4">
      <c r="A3" s="121"/>
      <c r="B3" s="91" t="s">
        <v>24</v>
      </c>
      <c r="C3" s="221" t="s">
        <v>25</v>
      </c>
      <c r="D3" s="222"/>
      <c r="E3" s="222"/>
      <c r="F3" s="222"/>
      <c r="G3" s="222"/>
      <c r="H3" s="223"/>
      <c r="I3" s="80"/>
      <c r="J3" s="80"/>
      <c r="K3" s="80"/>
      <c r="L3" s="80"/>
      <c r="M3" s="80"/>
      <c r="N3" s="80"/>
      <c r="O3" s="80"/>
      <c r="P3" s="80"/>
    </row>
    <row r="4" spans="1:16" ht="26.5" thickBot="1" x14ac:dyDescent="0.4">
      <c r="A4" s="121"/>
      <c r="B4" s="91" t="s">
        <v>4</v>
      </c>
      <c r="C4" s="221" t="s">
        <v>78</v>
      </c>
      <c r="D4" s="222"/>
      <c r="E4" s="222"/>
      <c r="F4" s="222"/>
      <c r="G4" s="222"/>
      <c r="H4" s="223"/>
      <c r="I4" s="80"/>
      <c r="J4" s="80"/>
      <c r="K4" s="80"/>
      <c r="L4" s="80"/>
      <c r="M4" s="80"/>
      <c r="N4" s="80"/>
      <c r="O4" s="80"/>
      <c r="P4" s="80"/>
    </row>
    <row r="5" spans="1:16" ht="26.5" thickBot="1" x14ac:dyDescent="0.4">
      <c r="A5" s="121"/>
      <c r="B5" s="91" t="s">
        <v>8</v>
      </c>
      <c r="C5" s="224" t="s">
        <v>73</v>
      </c>
      <c r="D5" s="225"/>
      <c r="E5" s="225"/>
      <c r="F5" s="225"/>
      <c r="G5" s="225"/>
      <c r="H5" s="226"/>
      <c r="I5" s="80"/>
      <c r="J5" s="80"/>
      <c r="K5" s="80"/>
      <c r="L5" s="80"/>
      <c r="M5" s="80"/>
      <c r="N5" s="80"/>
      <c r="O5" s="80"/>
      <c r="P5" s="80"/>
    </row>
    <row r="6" spans="1:16" x14ac:dyDescent="0.35">
      <c r="A6" s="121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6" ht="15" thickBot="1" x14ac:dyDescent="0.4">
      <c r="A7" s="121"/>
      <c r="B7" s="12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" ht="25.5" customHeight="1" thickBot="1" x14ac:dyDescent="0.4">
      <c r="A8" s="121"/>
      <c r="B8" s="202" t="s">
        <v>93</v>
      </c>
      <c r="C8" s="202" t="s">
        <v>91</v>
      </c>
      <c r="D8" s="229" t="s">
        <v>74</v>
      </c>
      <c r="E8" s="229"/>
      <c r="F8" s="229"/>
      <c r="G8" s="177" t="s">
        <v>57</v>
      </c>
      <c r="H8" s="177" t="s">
        <v>27</v>
      </c>
      <c r="I8" s="203" t="s">
        <v>28</v>
      </c>
      <c r="K8" s="80"/>
      <c r="L8" s="80"/>
      <c r="M8" s="80"/>
      <c r="N8" s="80"/>
      <c r="O8" s="80"/>
      <c r="P8" s="80"/>
    </row>
    <row r="9" spans="1:16" x14ac:dyDescent="0.35">
      <c r="A9" s="80"/>
      <c r="B9" s="230" t="s">
        <v>89</v>
      </c>
      <c r="C9" s="206" t="s">
        <v>18</v>
      </c>
      <c r="D9" s="204">
        <v>6.0000000000000001E-3</v>
      </c>
      <c r="E9" s="204">
        <v>5.0000000000000001E-3</v>
      </c>
      <c r="F9" s="204">
        <v>5.0000000000000001E-3</v>
      </c>
      <c r="G9" s="22">
        <f t="shared" ref="G9:G12" si="0">AVERAGE(D9:F9)</f>
        <v>5.3333333333333332E-3</v>
      </c>
      <c r="H9" s="169">
        <f>_xlfn.STDEV.S(D9:F9)</f>
        <v>5.773502691896258E-4</v>
      </c>
      <c r="I9" s="170">
        <f>(H9/G9)*100</f>
        <v>10.825317547305485</v>
      </c>
      <c r="J9" s="171"/>
      <c r="K9" s="227"/>
      <c r="L9" s="227"/>
      <c r="M9" s="227"/>
      <c r="N9" s="194"/>
      <c r="O9" s="194"/>
      <c r="P9" s="194"/>
    </row>
    <row r="10" spans="1:16" ht="15" thickBot="1" x14ac:dyDescent="0.4">
      <c r="A10" s="80"/>
      <c r="B10" s="231"/>
      <c r="C10" s="207" t="s">
        <v>92</v>
      </c>
      <c r="D10" s="120">
        <v>0.59899999999999998</v>
      </c>
      <c r="E10" s="120">
        <v>0.56299999999999994</v>
      </c>
      <c r="F10" s="120">
        <v>0.53600000000000003</v>
      </c>
      <c r="G10" s="24">
        <f t="shared" si="0"/>
        <v>0.56599999999999995</v>
      </c>
      <c r="H10" s="173">
        <f t="shared" ref="H10:H12" si="1">_xlfn.STDEV.S(D10:F10)</f>
        <v>3.1606961258558192E-2</v>
      </c>
      <c r="I10" s="174">
        <f t="shared" ref="I10:I12" si="2">(H10/G10)*100</f>
        <v>5.5842687735968548</v>
      </c>
      <c r="K10" s="150"/>
      <c r="L10" s="150"/>
      <c r="M10" s="150"/>
      <c r="N10" s="19"/>
      <c r="O10" s="171"/>
      <c r="P10" s="175"/>
    </row>
    <row r="11" spans="1:16" x14ac:dyDescent="0.35">
      <c r="A11" s="80"/>
      <c r="B11" s="230" t="s">
        <v>90</v>
      </c>
      <c r="C11" s="208" t="s">
        <v>18</v>
      </c>
      <c r="D11" s="204">
        <v>3.0000000000000001E-3</v>
      </c>
      <c r="E11" s="204">
        <v>3.0000000000000001E-3</v>
      </c>
      <c r="F11" s="204">
        <v>7.0000000000000001E-3</v>
      </c>
      <c r="G11" s="22">
        <f t="shared" si="0"/>
        <v>4.333333333333334E-3</v>
      </c>
      <c r="H11" s="169">
        <f t="shared" si="1"/>
        <v>2.3094010767585019E-3</v>
      </c>
      <c r="I11" s="170">
        <f t="shared" si="2"/>
        <v>53.293871002119261</v>
      </c>
      <c r="J11" s="21"/>
      <c r="K11" s="150"/>
      <c r="L11" s="150"/>
      <c r="M11" s="150"/>
      <c r="N11" s="19"/>
      <c r="O11" s="171"/>
      <c r="P11" s="175"/>
    </row>
    <row r="12" spans="1:16" ht="15" thickBot="1" x14ac:dyDescent="0.4">
      <c r="A12" s="80"/>
      <c r="B12" s="231"/>
      <c r="C12" s="209" t="s">
        <v>92</v>
      </c>
      <c r="D12" s="205">
        <v>0.51700000000000002</v>
      </c>
      <c r="E12" s="205">
        <v>0.504</v>
      </c>
      <c r="F12" s="205">
        <v>0.56200000000000006</v>
      </c>
      <c r="G12" s="24">
        <f t="shared" si="0"/>
        <v>0.52766666666666662</v>
      </c>
      <c r="H12" s="173">
        <f t="shared" si="1"/>
        <v>3.0435724623102619E-2</v>
      </c>
      <c r="I12" s="174">
        <f t="shared" si="2"/>
        <v>5.7679831882064354</v>
      </c>
      <c r="J12" s="21"/>
      <c r="K12" s="150"/>
      <c r="L12" s="150"/>
      <c r="M12" s="150"/>
      <c r="N12" s="19"/>
      <c r="O12" s="171"/>
      <c r="P12" s="175"/>
    </row>
    <row r="13" spans="1:16" ht="15" thickBot="1" x14ac:dyDescent="0.4">
      <c r="A13" s="80"/>
      <c r="B13" s="21"/>
      <c r="C13" s="150"/>
      <c r="J13" s="21"/>
      <c r="K13" s="150"/>
      <c r="L13" s="150"/>
      <c r="M13" s="150"/>
      <c r="N13" s="19"/>
      <c r="O13" s="171"/>
      <c r="P13" s="175"/>
    </row>
    <row r="14" spans="1:16" ht="21" customHeight="1" thickBot="1" x14ac:dyDescent="0.4">
      <c r="A14" s="80"/>
      <c r="B14" s="232" t="s">
        <v>94</v>
      </c>
      <c r="C14" s="233"/>
      <c r="D14" s="233"/>
      <c r="E14" s="233"/>
      <c r="F14" s="233"/>
      <c r="G14" s="210">
        <f>(_xlfn.STDEV.S(D10:F10,D12:F12))/(AVERAGE(D10:F10,D12:F12))*100</f>
        <v>6.363720757854721</v>
      </c>
      <c r="J14" s="21"/>
      <c r="K14" s="150"/>
      <c r="L14" s="150"/>
      <c r="M14" s="150"/>
      <c r="N14" s="19"/>
      <c r="O14" s="171"/>
      <c r="P14" s="175"/>
    </row>
    <row r="15" spans="1:16" x14ac:dyDescent="0.35">
      <c r="A15" s="80"/>
      <c r="B15" s="21"/>
      <c r="C15" s="150"/>
      <c r="F15" s="52"/>
      <c r="G15" s="52"/>
      <c r="J15" s="21"/>
      <c r="K15" s="150"/>
      <c r="L15" s="150"/>
      <c r="M15" s="150"/>
      <c r="N15" s="19"/>
      <c r="O15" s="171"/>
      <c r="P15" s="175"/>
    </row>
    <row r="16" spans="1:16" x14ac:dyDescent="0.35">
      <c r="A16" s="80"/>
      <c r="B16" s="21"/>
      <c r="C16" s="150"/>
      <c r="D16" s="150"/>
      <c r="E16" s="150"/>
      <c r="F16" s="52"/>
      <c r="G16" s="52"/>
      <c r="H16" s="175"/>
      <c r="I16" s="80"/>
      <c r="J16" s="21"/>
      <c r="K16" s="150"/>
      <c r="L16" s="150"/>
      <c r="M16" s="150"/>
      <c r="N16" s="19"/>
      <c r="O16" s="171"/>
      <c r="P16" s="175"/>
    </row>
    <row r="17" spans="1:16" x14ac:dyDescent="0.35">
      <c r="A17" s="80"/>
      <c r="B17" s="21"/>
      <c r="C17" s="150"/>
      <c r="D17" s="150"/>
      <c r="E17" s="150"/>
      <c r="F17" s="19"/>
      <c r="G17" s="171"/>
      <c r="H17" s="175"/>
      <c r="I17" s="80"/>
      <c r="J17" s="21"/>
      <c r="K17" s="150"/>
      <c r="L17" s="150"/>
      <c r="M17" s="150"/>
      <c r="N17" s="19"/>
      <c r="O17" s="171"/>
      <c r="P17" s="175"/>
    </row>
    <row r="18" spans="1:16" x14ac:dyDescent="0.35">
      <c r="A18" s="80"/>
      <c r="B18" s="21"/>
      <c r="C18" s="150"/>
      <c r="D18" s="150"/>
      <c r="E18" s="150"/>
      <c r="F18" s="19"/>
      <c r="G18" s="171"/>
      <c r="H18" s="175"/>
      <c r="I18" s="80"/>
      <c r="J18" s="21"/>
      <c r="K18" s="150"/>
      <c r="L18" s="150"/>
      <c r="M18" s="150"/>
      <c r="N18" s="19"/>
      <c r="O18" s="171"/>
      <c r="P18" s="175"/>
    </row>
    <row r="19" spans="1:16" x14ac:dyDescent="0.35">
      <c r="A19" s="80"/>
      <c r="B19" s="21"/>
      <c r="C19" s="150"/>
      <c r="D19" s="150"/>
      <c r="E19" s="150"/>
      <c r="F19" s="19"/>
      <c r="G19" s="171"/>
      <c r="H19" s="175"/>
      <c r="I19" s="80"/>
      <c r="J19" s="21"/>
      <c r="K19" s="150"/>
      <c r="L19" s="150"/>
      <c r="M19" s="150"/>
      <c r="N19" s="19"/>
      <c r="O19" s="171"/>
      <c r="P19" s="175"/>
    </row>
    <row r="20" spans="1:16" x14ac:dyDescent="0.35">
      <c r="A20" s="80"/>
      <c r="B20" s="21"/>
      <c r="C20" s="150"/>
      <c r="D20" s="150"/>
      <c r="E20" s="150"/>
      <c r="F20" s="19"/>
      <c r="G20" s="171"/>
      <c r="H20" s="175"/>
      <c r="I20" s="80"/>
      <c r="J20" s="21"/>
      <c r="K20" s="150"/>
      <c r="L20" s="150"/>
      <c r="M20" s="150"/>
      <c r="N20" s="19"/>
      <c r="O20" s="171"/>
      <c r="P20" s="175"/>
    </row>
    <row r="21" spans="1:16" x14ac:dyDescent="0.35">
      <c r="A21" s="80"/>
      <c r="B21" s="228"/>
      <c r="C21" s="228"/>
      <c r="D21" s="150"/>
      <c r="E21" s="150"/>
      <c r="F21" s="19"/>
      <c r="G21" s="171"/>
      <c r="H21" s="175"/>
      <c r="I21" s="80"/>
      <c r="J21" s="228"/>
      <c r="K21" s="228"/>
      <c r="L21" s="150"/>
      <c r="M21" s="150"/>
      <c r="N21" s="19"/>
      <c r="O21" s="171"/>
      <c r="P21" s="175"/>
    </row>
    <row r="22" spans="1:16" x14ac:dyDescent="0.3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52"/>
      <c r="M22" s="80"/>
      <c r="N22" s="80"/>
      <c r="O22" s="80"/>
      <c r="P22" s="80"/>
    </row>
  </sheetData>
  <mergeCells count="11">
    <mergeCell ref="B21:C21"/>
    <mergeCell ref="J21:K21"/>
    <mergeCell ref="D8:F8"/>
    <mergeCell ref="B9:B10"/>
    <mergeCell ref="B11:B12"/>
    <mergeCell ref="B14:F14"/>
    <mergeCell ref="A1:P1"/>
    <mergeCell ref="C3:H3"/>
    <mergeCell ref="C4:H4"/>
    <mergeCell ref="C5:H5"/>
    <mergeCell ref="K9:M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C398C-E627-42CB-8D1E-853B0E49C3FF}">
  <dimension ref="A1:R33"/>
  <sheetViews>
    <sheetView workbookViewId="0">
      <selection activeCell="C13" sqref="C13"/>
    </sheetView>
  </sheetViews>
  <sheetFormatPr baseColWidth="10" defaultRowHeight="12.5" x14ac:dyDescent="0.25"/>
  <cols>
    <col min="1" max="1" width="6.36328125" style="80" customWidth="1"/>
    <col min="2" max="2" width="10.90625" style="80"/>
    <col min="3" max="8" width="10.26953125" style="80" customWidth="1"/>
    <col min="9" max="10" width="10.90625" style="80"/>
    <col min="11" max="16" width="10.26953125" style="80" customWidth="1"/>
    <col min="17" max="16384" width="10.90625" style="80"/>
  </cols>
  <sheetData>
    <row r="1" spans="1:16" ht="23.5" customHeight="1" x14ac:dyDescent="0.25">
      <c r="A1" s="213" t="s">
        <v>23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6" ht="13" thickBot="1" x14ac:dyDescent="0.3">
      <c r="A2" s="121"/>
    </row>
    <row r="3" spans="1:16" ht="26.5" thickBot="1" x14ac:dyDescent="0.3">
      <c r="A3" s="121"/>
      <c r="B3" s="91" t="s">
        <v>24</v>
      </c>
      <c r="C3" s="221" t="s">
        <v>25</v>
      </c>
      <c r="D3" s="222"/>
      <c r="E3" s="222"/>
      <c r="F3" s="222"/>
      <c r="G3" s="222"/>
      <c r="H3" s="223"/>
    </row>
    <row r="4" spans="1:16" ht="26.5" thickBot="1" x14ac:dyDescent="0.3">
      <c r="A4" s="121"/>
      <c r="B4" s="91" t="s">
        <v>4</v>
      </c>
      <c r="C4" s="221" t="s">
        <v>78</v>
      </c>
      <c r="D4" s="222"/>
      <c r="E4" s="222"/>
      <c r="F4" s="222"/>
      <c r="G4" s="222"/>
      <c r="H4" s="223"/>
    </row>
    <row r="5" spans="1:16" ht="26.5" thickBot="1" x14ac:dyDescent="0.3">
      <c r="A5" s="121"/>
      <c r="B5" s="91" t="s">
        <v>8</v>
      </c>
      <c r="C5" s="224" t="s">
        <v>73</v>
      </c>
      <c r="D5" s="225"/>
      <c r="E5" s="225"/>
      <c r="F5" s="225"/>
      <c r="G5" s="225"/>
      <c r="H5" s="226"/>
    </row>
    <row r="6" spans="1:16" x14ac:dyDescent="0.25">
      <c r="A6" s="121"/>
    </row>
    <row r="7" spans="1:16" ht="13" x14ac:dyDescent="0.25">
      <c r="A7" s="121"/>
      <c r="B7" s="126"/>
    </row>
    <row r="8" spans="1:16" ht="15" customHeight="1" thickBot="1" x14ac:dyDescent="0.3">
      <c r="A8" s="121"/>
      <c r="B8" s="164"/>
      <c r="D8" s="165"/>
      <c r="E8" s="165"/>
      <c r="F8" s="164"/>
    </row>
    <row r="9" spans="1:16" ht="30" customHeight="1" thickBot="1" x14ac:dyDescent="0.3">
      <c r="A9" s="121"/>
      <c r="B9" s="166" t="s">
        <v>29</v>
      </c>
      <c r="C9" s="233" t="s">
        <v>20</v>
      </c>
      <c r="D9" s="233"/>
      <c r="E9" s="233"/>
      <c r="F9" s="167" t="s">
        <v>57</v>
      </c>
      <c r="G9" s="167" t="s">
        <v>27</v>
      </c>
      <c r="H9" s="168" t="s">
        <v>35</v>
      </c>
      <c r="J9" s="166" t="s">
        <v>29</v>
      </c>
      <c r="K9" s="233" t="s">
        <v>26</v>
      </c>
      <c r="L9" s="233"/>
      <c r="M9" s="233"/>
      <c r="N9" s="167" t="s">
        <v>57</v>
      </c>
      <c r="O9" s="167" t="s">
        <v>27</v>
      </c>
      <c r="P9" s="168" t="s">
        <v>35</v>
      </c>
    </row>
    <row r="10" spans="1:16" ht="13" x14ac:dyDescent="0.3">
      <c r="A10" s="121"/>
      <c r="B10" s="15">
        <v>0</v>
      </c>
      <c r="C10" s="110">
        <v>0</v>
      </c>
      <c r="D10" s="148">
        <v>9.6120000000000008E-3</v>
      </c>
      <c r="E10" s="149">
        <v>0</v>
      </c>
      <c r="F10" s="18">
        <f>AVERAGE(C10:E10)</f>
        <v>3.2040000000000003E-3</v>
      </c>
      <c r="G10" s="169">
        <f>_xlfn.STDEV.S(C10:E10)</f>
        <v>5.5494907874506835E-3</v>
      </c>
      <c r="H10" s="170">
        <f>(G10/F10)*100</f>
        <v>173.20508075688775</v>
      </c>
      <c r="J10" s="15">
        <v>0</v>
      </c>
      <c r="K10" s="110">
        <v>6.0000000000000001E-3</v>
      </c>
      <c r="L10" s="148">
        <v>4.0000000000000001E-3</v>
      </c>
      <c r="M10" s="149">
        <v>0</v>
      </c>
      <c r="N10" s="18">
        <f t="shared" ref="N10:N19" si="0">AVERAGE(K10:M10)</f>
        <v>3.3333333333333335E-3</v>
      </c>
      <c r="O10" s="169">
        <f t="shared" ref="O10:O19" si="1">_xlfn.STDEV.S(K10:M10)</f>
        <v>3.0550504633038936E-3</v>
      </c>
      <c r="P10" s="170">
        <f t="shared" ref="P10:P19" si="2">(O10/N10)*100</f>
        <v>91.651513899116793</v>
      </c>
    </row>
    <row r="11" spans="1:16" ht="13" x14ac:dyDescent="0.3">
      <c r="A11" s="121"/>
      <c r="B11" s="16">
        <v>0.25</v>
      </c>
      <c r="C11" s="112">
        <v>2.6908999999999999E-2</v>
      </c>
      <c r="D11" s="150">
        <v>3.0061999999999998E-2</v>
      </c>
      <c r="E11" s="1">
        <v>3.2274999999999998E-2</v>
      </c>
      <c r="F11" s="19">
        <f t="shared" ref="F11:F19" si="3">AVERAGE(C11:E11)</f>
        <v>2.9748666666666663E-2</v>
      </c>
      <c r="G11" s="171">
        <f t="shared" ref="G11:G19" si="4">_xlfn.STDEV.S(C11:E11)</f>
        <v>2.6966872887550998E-3</v>
      </c>
      <c r="H11" s="172">
        <f t="shared" ref="H11:H19" si="5">(G11/F11)*100</f>
        <v>9.0649013583413272</v>
      </c>
      <c r="J11" s="16">
        <v>0.25</v>
      </c>
      <c r="K11" s="112">
        <v>1.7999999999999999E-2</v>
      </c>
      <c r="L11" s="150">
        <v>1.9E-2</v>
      </c>
      <c r="M11" s="1">
        <v>0.02</v>
      </c>
      <c r="N11" s="19">
        <f t="shared" si="0"/>
        <v>1.9E-2</v>
      </c>
      <c r="O11" s="171">
        <f t="shared" si="1"/>
        <v>1.0000000000000009E-3</v>
      </c>
      <c r="P11" s="172">
        <f t="shared" si="2"/>
        <v>5.2631578947368469</v>
      </c>
    </row>
    <row r="12" spans="1:16" ht="13" x14ac:dyDescent="0.3">
      <c r="A12" s="121"/>
      <c r="B12" s="16">
        <v>0.5</v>
      </c>
      <c r="C12" s="112">
        <v>4.3520000000000003E-2</v>
      </c>
      <c r="D12" s="150">
        <v>4.2425999999999998E-2</v>
      </c>
      <c r="E12" s="1">
        <v>4.7378999999999998E-2</v>
      </c>
      <c r="F12" s="19">
        <f t="shared" si="3"/>
        <v>4.4441666666666664E-2</v>
      </c>
      <c r="G12" s="171">
        <f t="shared" si="4"/>
        <v>2.6019520236417364E-3</v>
      </c>
      <c r="H12" s="172">
        <f t="shared" si="5"/>
        <v>5.85475797556738</v>
      </c>
      <c r="J12" s="16">
        <v>0.5</v>
      </c>
      <c r="K12" s="112">
        <v>2.3E-2</v>
      </c>
      <c r="L12" s="150">
        <v>2.5999999999999999E-2</v>
      </c>
      <c r="M12" s="1">
        <v>2.8000000000000001E-2</v>
      </c>
      <c r="N12" s="19">
        <f t="shared" si="0"/>
        <v>2.5666666666666667E-2</v>
      </c>
      <c r="O12" s="171">
        <f t="shared" si="1"/>
        <v>2.5166114784235835E-3</v>
      </c>
      <c r="P12" s="172">
        <f t="shared" si="2"/>
        <v>9.8049797860659087</v>
      </c>
    </row>
    <row r="13" spans="1:16" ht="13" x14ac:dyDescent="0.3">
      <c r="A13" s="121"/>
      <c r="B13" s="16">
        <v>1</v>
      </c>
      <c r="C13" s="112">
        <v>8.2418000000000005E-2</v>
      </c>
      <c r="D13" s="150">
        <v>8.1462000000000007E-2</v>
      </c>
      <c r="E13" s="1">
        <v>9.1827000000000006E-2</v>
      </c>
      <c r="F13" s="19">
        <f t="shared" si="3"/>
        <v>8.5235666666666668E-2</v>
      </c>
      <c r="G13" s="171">
        <f t="shared" si="4"/>
        <v>5.7282405966695678E-3</v>
      </c>
      <c r="H13" s="172">
        <f t="shared" si="5"/>
        <v>6.7204737414340254</v>
      </c>
      <c r="J13" s="16">
        <v>1</v>
      </c>
      <c r="K13" s="112">
        <v>6.5000000000000002E-2</v>
      </c>
      <c r="L13" s="150">
        <v>7.2999999999999995E-2</v>
      </c>
      <c r="M13" s="1">
        <v>7.9000000000000001E-2</v>
      </c>
      <c r="N13" s="19">
        <f t="shared" si="0"/>
        <v>7.2333333333333347E-2</v>
      </c>
      <c r="O13" s="171">
        <f t="shared" si="1"/>
        <v>7.0237691685684916E-3</v>
      </c>
      <c r="P13" s="172">
        <f t="shared" si="2"/>
        <v>9.7102799565462998</v>
      </c>
    </row>
    <row r="14" spans="1:16" ht="13" x14ac:dyDescent="0.3">
      <c r="A14" s="121"/>
      <c r="B14" s="16">
        <v>2.5</v>
      </c>
      <c r="C14" s="112">
        <v>0.21173400000000001</v>
      </c>
      <c r="D14" s="150">
        <v>0.21942400000000001</v>
      </c>
      <c r="E14" s="1">
        <v>0.22309999999999999</v>
      </c>
      <c r="F14" s="19">
        <f t="shared" si="3"/>
        <v>0.218086</v>
      </c>
      <c r="G14" s="171">
        <f t="shared" si="4"/>
        <v>5.7999286202504207E-3</v>
      </c>
      <c r="H14" s="172">
        <f t="shared" si="5"/>
        <v>2.6594685675606966</v>
      </c>
      <c r="J14" s="16">
        <v>2.5</v>
      </c>
      <c r="K14" s="112">
        <v>0.19400000000000001</v>
      </c>
      <c r="L14" s="150">
        <v>0.20200000000000001</v>
      </c>
      <c r="M14" s="1">
        <v>0.19600000000000001</v>
      </c>
      <c r="N14" s="19">
        <f t="shared" si="0"/>
        <v>0.19733333333333336</v>
      </c>
      <c r="O14" s="171">
        <f t="shared" si="1"/>
        <v>4.1633319989322695E-3</v>
      </c>
      <c r="P14" s="172">
        <f t="shared" si="2"/>
        <v>2.1097966210805419</v>
      </c>
    </row>
    <row r="15" spans="1:16" ht="13" x14ac:dyDescent="0.3">
      <c r="B15" s="16">
        <v>5</v>
      </c>
      <c r="C15" s="112">
        <v>0.45899299999999998</v>
      </c>
      <c r="D15" s="150">
        <v>0.38409700000000002</v>
      </c>
      <c r="E15" s="1">
        <v>0.40951199999999999</v>
      </c>
      <c r="F15" s="19">
        <f t="shared" si="3"/>
        <v>0.41753400000000002</v>
      </c>
      <c r="G15" s="171">
        <f t="shared" si="4"/>
        <v>3.80869671541329E-2</v>
      </c>
      <c r="H15" s="172">
        <f t="shared" si="5"/>
        <v>9.1218840032507291</v>
      </c>
      <c r="J15" s="16">
        <v>5</v>
      </c>
      <c r="K15" s="112">
        <v>0.40899999999999997</v>
      </c>
      <c r="L15" s="150">
        <v>0.309</v>
      </c>
      <c r="M15" s="1">
        <v>0.35899999999999999</v>
      </c>
      <c r="N15" s="19">
        <f t="shared" si="0"/>
        <v>0.35899999999999999</v>
      </c>
      <c r="O15" s="171">
        <f t="shared" si="1"/>
        <v>4.9999999999999746E-2</v>
      </c>
      <c r="P15" s="172">
        <f t="shared" si="2"/>
        <v>13.927576601671237</v>
      </c>
    </row>
    <row r="16" spans="1:16" ht="13" x14ac:dyDescent="0.3">
      <c r="B16" s="16">
        <v>10</v>
      </c>
      <c r="C16" s="112">
        <v>0.60259700000000005</v>
      </c>
      <c r="D16" s="150">
        <v>0.61363699999999999</v>
      </c>
      <c r="E16" s="1">
        <v>0.66788899999999995</v>
      </c>
      <c r="F16" s="19">
        <f t="shared" si="3"/>
        <v>0.62804099999999996</v>
      </c>
      <c r="G16" s="171">
        <f t="shared" si="4"/>
        <v>3.4948071878145109E-2</v>
      </c>
      <c r="H16" s="172">
        <f t="shared" si="5"/>
        <v>5.5646163034173108</v>
      </c>
      <c r="J16" s="16">
        <v>10</v>
      </c>
      <c r="K16" s="112">
        <v>0.58399999999999996</v>
      </c>
      <c r="L16" s="150">
        <v>0.61</v>
      </c>
      <c r="M16" s="1">
        <v>0.621</v>
      </c>
      <c r="N16" s="19">
        <f t="shared" si="0"/>
        <v>0.60499999999999998</v>
      </c>
      <c r="O16" s="171">
        <f t="shared" si="1"/>
        <v>1.9000000000000017E-2</v>
      </c>
      <c r="P16" s="172">
        <f t="shared" si="2"/>
        <v>3.1404958677685979</v>
      </c>
    </row>
    <row r="17" spans="2:18" ht="13" x14ac:dyDescent="0.3">
      <c r="B17" s="16">
        <v>25</v>
      </c>
      <c r="C17" s="112">
        <v>0.978653</v>
      </c>
      <c r="D17" s="150">
        <v>1.1395660000000001</v>
      </c>
      <c r="E17" s="1">
        <v>0.93629700000000005</v>
      </c>
      <c r="F17" s="19">
        <f t="shared" si="3"/>
        <v>1.0181720000000001</v>
      </c>
      <c r="G17" s="171">
        <f t="shared" si="4"/>
        <v>0.10724217971954882</v>
      </c>
      <c r="H17" s="172">
        <f t="shared" si="5"/>
        <v>10.532815646035131</v>
      </c>
      <c r="J17" s="16">
        <v>25</v>
      </c>
      <c r="K17" s="112">
        <v>0.94299999999999995</v>
      </c>
      <c r="L17" s="150">
        <v>1.1879999999999999</v>
      </c>
      <c r="M17" s="1">
        <v>0.96099999999999997</v>
      </c>
      <c r="N17" s="19">
        <f t="shared" si="0"/>
        <v>1.0306666666666666</v>
      </c>
      <c r="O17" s="171">
        <f t="shared" si="1"/>
        <v>0.1365515775571039</v>
      </c>
      <c r="P17" s="172">
        <f t="shared" si="2"/>
        <v>13.248859400753938</v>
      </c>
    </row>
    <row r="18" spans="2:18" ht="13" x14ac:dyDescent="0.3">
      <c r="B18" s="16">
        <v>50</v>
      </c>
      <c r="C18" s="112">
        <v>1.1882029999999999</v>
      </c>
      <c r="D18" s="150">
        <v>1.2567950000000001</v>
      </c>
      <c r="E18" s="1">
        <v>1.2832889999999999</v>
      </c>
      <c r="F18" s="19">
        <f t="shared" si="3"/>
        <v>1.2427623333333333</v>
      </c>
      <c r="G18" s="171">
        <f t="shared" si="4"/>
        <v>4.907161755366677E-2</v>
      </c>
      <c r="H18" s="172">
        <f t="shared" si="5"/>
        <v>3.9485922800739406</v>
      </c>
      <c r="J18" s="16">
        <v>50</v>
      </c>
      <c r="K18" s="112">
        <v>1.224</v>
      </c>
      <c r="L18" s="150">
        <v>1.228</v>
      </c>
      <c r="M18" s="1">
        <v>1.2350000000000001</v>
      </c>
      <c r="N18" s="19">
        <f t="shared" si="0"/>
        <v>1.2290000000000001</v>
      </c>
      <c r="O18" s="171">
        <f t="shared" si="1"/>
        <v>5.5677643628300865E-3</v>
      </c>
      <c r="P18" s="172">
        <f t="shared" si="2"/>
        <v>0.45303208810659773</v>
      </c>
    </row>
    <row r="19" spans="2:18" ht="13.5" thickBot="1" x14ac:dyDescent="0.35">
      <c r="B19" s="17">
        <v>100</v>
      </c>
      <c r="C19" s="151">
        <v>1.669699</v>
      </c>
      <c r="D19" s="152">
        <v>1.586622</v>
      </c>
      <c r="E19" s="2">
        <v>1.552287</v>
      </c>
      <c r="F19" s="20">
        <f t="shared" si="3"/>
        <v>1.6028693333333333</v>
      </c>
      <c r="G19" s="173">
        <f t="shared" si="4"/>
        <v>6.0368669989766532E-2</v>
      </c>
      <c r="H19" s="174">
        <f t="shared" si="5"/>
        <v>3.7662876651475772</v>
      </c>
      <c r="J19" s="17">
        <v>100</v>
      </c>
      <c r="K19" s="151">
        <v>1.756</v>
      </c>
      <c r="L19" s="152">
        <v>1.6870000000000001</v>
      </c>
      <c r="M19" s="2">
        <v>1.619</v>
      </c>
      <c r="N19" s="20">
        <f t="shared" si="0"/>
        <v>1.6873333333333334</v>
      </c>
      <c r="O19" s="173">
        <f t="shared" si="1"/>
        <v>6.8500608269805419E-2</v>
      </c>
      <c r="P19" s="174">
        <f t="shared" si="2"/>
        <v>4.0596962625329169</v>
      </c>
    </row>
    <row r="20" spans="2:18" ht="13.5" thickBot="1" x14ac:dyDescent="0.35">
      <c r="B20" s="21"/>
      <c r="C20" s="150"/>
      <c r="D20" s="150"/>
      <c r="E20" s="150"/>
      <c r="F20" s="19"/>
      <c r="G20" s="171"/>
      <c r="H20" s="175"/>
      <c r="J20" s="21"/>
      <c r="K20" s="150"/>
      <c r="L20" s="150"/>
      <c r="M20" s="150"/>
      <c r="N20" s="19"/>
      <c r="O20" s="171"/>
      <c r="P20" s="175"/>
    </row>
    <row r="21" spans="2:18" ht="13.5" thickBot="1" x14ac:dyDescent="0.35">
      <c r="B21" s="235" t="s">
        <v>79</v>
      </c>
      <c r="C21" s="236"/>
      <c r="D21" s="153">
        <f>F10+(3.3*G10)</f>
        <v>2.1517319598587256E-2</v>
      </c>
      <c r="E21" s="150"/>
      <c r="F21" s="19"/>
      <c r="G21" s="171"/>
      <c r="H21" s="175"/>
      <c r="J21" s="235" t="s">
        <v>79</v>
      </c>
      <c r="K21" s="236"/>
      <c r="L21" s="153">
        <f>N10+(3.3*O10)</f>
        <v>1.3414999862236182E-2</v>
      </c>
      <c r="M21" s="150"/>
      <c r="N21" s="19"/>
      <c r="O21" s="171"/>
      <c r="P21" s="175"/>
    </row>
    <row r="22" spans="2:18" x14ac:dyDescent="0.25">
      <c r="L22" s="52"/>
    </row>
    <row r="23" spans="2:18" s="191" customFormat="1" ht="25" customHeight="1" x14ac:dyDescent="0.35">
      <c r="B23" s="234"/>
      <c r="C23" s="234"/>
      <c r="D23" s="234"/>
      <c r="E23" s="194"/>
      <c r="F23" s="194"/>
      <c r="G23" s="194"/>
      <c r="H23" s="234"/>
      <c r="I23" s="234"/>
      <c r="J23" s="234"/>
      <c r="K23" s="194"/>
      <c r="L23" s="194"/>
      <c r="M23" s="194"/>
    </row>
    <row r="24" spans="2:18" ht="13" x14ac:dyDescent="0.3">
      <c r="B24" s="52"/>
      <c r="C24" s="52"/>
      <c r="D24" s="52"/>
      <c r="E24" s="19"/>
      <c r="F24" s="171"/>
      <c r="G24" s="175"/>
      <c r="H24" s="52"/>
      <c r="I24" s="52"/>
      <c r="J24" s="52"/>
      <c r="K24" s="19"/>
      <c r="L24" s="171"/>
      <c r="M24" s="175"/>
    </row>
    <row r="25" spans="2:18" ht="13.5" customHeight="1" x14ac:dyDescent="0.3">
      <c r="B25" s="52"/>
      <c r="C25" s="52"/>
      <c r="D25" s="52"/>
      <c r="E25" s="19"/>
      <c r="F25" s="171"/>
      <c r="G25" s="175"/>
      <c r="H25" s="52"/>
      <c r="I25" s="52"/>
      <c r="J25" s="52"/>
      <c r="K25" s="19"/>
      <c r="L25" s="171"/>
      <c r="M25" s="175"/>
    </row>
    <row r="26" spans="2:18" ht="28.5" customHeight="1" x14ac:dyDescent="0.3">
      <c r="B26" s="52"/>
      <c r="C26" s="52"/>
      <c r="D26" s="52"/>
      <c r="E26" s="19"/>
      <c r="F26" s="171"/>
      <c r="G26" s="175"/>
      <c r="H26" s="52"/>
      <c r="I26" s="52"/>
      <c r="J26" s="52"/>
      <c r="K26" s="19"/>
      <c r="L26" s="171"/>
      <c r="M26" s="175"/>
    </row>
    <row r="27" spans="2:18" ht="28.5" customHeight="1" x14ac:dyDescent="0.3">
      <c r="B27" s="52"/>
      <c r="C27" s="52"/>
      <c r="D27" s="52"/>
      <c r="E27" s="19"/>
      <c r="F27" s="171"/>
      <c r="G27" s="175"/>
      <c r="H27" s="52"/>
      <c r="I27" s="52"/>
      <c r="J27" s="52"/>
      <c r="K27" s="19"/>
      <c r="L27" s="171"/>
      <c r="M27" s="175"/>
    </row>
    <row r="28" spans="2:18" ht="13" x14ac:dyDescent="0.3">
      <c r="B28" s="52"/>
      <c r="C28" s="52"/>
      <c r="D28" s="52"/>
      <c r="E28" s="19"/>
      <c r="F28" s="171"/>
      <c r="G28" s="175"/>
      <c r="H28" s="52"/>
      <c r="I28" s="52"/>
      <c r="J28" s="52"/>
      <c r="K28" s="19"/>
      <c r="L28" s="171"/>
      <c r="M28" s="175"/>
    </row>
    <row r="29" spans="2:18" ht="13" x14ac:dyDescent="0.3">
      <c r="B29" s="52"/>
      <c r="C29" s="52"/>
      <c r="D29" s="52"/>
      <c r="E29" s="19"/>
      <c r="F29" s="171"/>
      <c r="G29" s="175"/>
      <c r="H29" s="52"/>
      <c r="I29" s="52"/>
      <c r="J29" s="52"/>
      <c r="K29" s="19"/>
      <c r="L29" s="171"/>
      <c r="M29" s="175"/>
    </row>
    <row r="30" spans="2:18" ht="13" x14ac:dyDescent="0.3">
      <c r="B30" s="52"/>
      <c r="C30" s="52"/>
      <c r="D30" s="52"/>
      <c r="E30" s="19"/>
      <c r="F30" s="171"/>
      <c r="G30" s="175"/>
      <c r="H30" s="52"/>
      <c r="I30" s="52"/>
      <c r="J30" s="52"/>
      <c r="K30" s="19"/>
      <c r="L30" s="171"/>
      <c r="M30" s="175"/>
    </row>
    <row r="31" spans="2:18" ht="13" x14ac:dyDescent="0.3">
      <c r="B31" s="52"/>
      <c r="C31" s="52"/>
      <c r="D31" s="52"/>
      <c r="E31" s="19"/>
      <c r="F31" s="171"/>
      <c r="G31" s="175"/>
      <c r="H31" s="52"/>
      <c r="I31" s="52"/>
      <c r="J31" s="52"/>
      <c r="K31" s="19"/>
      <c r="L31" s="171"/>
      <c r="M31" s="175"/>
    </row>
    <row r="32" spans="2:18" ht="13" x14ac:dyDescent="0.3">
      <c r="B32" s="52"/>
      <c r="C32" s="52"/>
      <c r="D32" s="52"/>
      <c r="E32" s="19"/>
      <c r="F32" s="171"/>
      <c r="G32" s="175"/>
      <c r="H32" s="52"/>
      <c r="I32" s="52"/>
      <c r="J32" s="52"/>
      <c r="K32" s="19"/>
      <c r="L32" s="171"/>
      <c r="M32" s="175"/>
      <c r="Q32" s="52"/>
      <c r="R32" s="52"/>
    </row>
    <row r="33" spans="2:13" ht="13" x14ac:dyDescent="0.3">
      <c r="B33" s="52"/>
      <c r="C33" s="52"/>
      <c r="D33" s="52"/>
      <c r="E33" s="19"/>
      <c r="F33" s="171"/>
      <c r="G33" s="175"/>
      <c r="H33" s="52"/>
      <c r="I33" s="52"/>
      <c r="J33" s="52"/>
      <c r="K33" s="19"/>
      <c r="L33" s="171"/>
      <c r="M33" s="175"/>
    </row>
  </sheetData>
  <sortState xmlns:xlrd2="http://schemas.microsoft.com/office/spreadsheetml/2017/richdata2" ref="L22:R32">
    <sortCondition ref="L23:L32"/>
  </sortState>
  <mergeCells count="10">
    <mergeCell ref="A1:P1"/>
    <mergeCell ref="C4:H4"/>
    <mergeCell ref="C3:H3"/>
    <mergeCell ref="C5:H5"/>
    <mergeCell ref="B23:D23"/>
    <mergeCell ref="H23:J23"/>
    <mergeCell ref="B21:C21"/>
    <mergeCell ref="J21:K21"/>
    <mergeCell ref="C9:E9"/>
    <mergeCell ref="K9:M9"/>
  </mergeCells>
  <pageMargins left="0.7" right="0.7" top="0.75" bottom="0.75" header="0.3" footer="0.3"/>
  <ignoredErrors>
    <ignoredError sqref="F11:F19 G11:G19 N10:O10 N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4CE17-804E-4D70-A6DC-21DD42D713F3}">
  <dimension ref="A1:P31"/>
  <sheetViews>
    <sheetView topLeftCell="B1" workbookViewId="0">
      <selection activeCell="E12" sqref="E12"/>
    </sheetView>
  </sheetViews>
  <sheetFormatPr baseColWidth="10" defaultRowHeight="14.5" x14ac:dyDescent="0.35"/>
  <sheetData>
    <row r="1" spans="1:16" ht="15.5" x14ac:dyDescent="0.35">
      <c r="A1" s="213" t="s">
        <v>30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6" ht="15" thickBot="1" x14ac:dyDescent="0.4">
      <c r="A2" s="121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15" thickBot="1" x14ac:dyDescent="0.4">
      <c r="A3" s="121"/>
      <c r="B3" s="237" t="s">
        <v>4</v>
      </c>
      <c r="C3" s="238"/>
      <c r="D3" s="239"/>
      <c r="E3" s="221" t="s">
        <v>80</v>
      </c>
      <c r="F3" s="222"/>
      <c r="G3" s="222"/>
      <c r="H3" s="222"/>
      <c r="I3" s="222"/>
      <c r="J3" s="223"/>
      <c r="K3" s="80"/>
      <c r="L3" s="80"/>
      <c r="M3" s="80"/>
      <c r="N3" s="80"/>
      <c r="O3" s="80"/>
      <c r="P3" s="80"/>
    </row>
    <row r="4" spans="1:16" ht="27.5" customHeight="1" thickBot="1" x14ac:dyDescent="0.4">
      <c r="A4" s="121"/>
      <c r="B4" s="240" t="s">
        <v>8</v>
      </c>
      <c r="C4" s="241"/>
      <c r="D4" s="242"/>
      <c r="E4" s="224" t="s">
        <v>73</v>
      </c>
      <c r="F4" s="225"/>
      <c r="G4" s="225"/>
      <c r="H4" s="225"/>
      <c r="I4" s="225"/>
      <c r="J4" s="226"/>
      <c r="K4" s="80"/>
      <c r="L4" s="80"/>
      <c r="M4" s="80"/>
      <c r="N4" s="80"/>
      <c r="O4" s="80"/>
      <c r="P4" s="80"/>
    </row>
    <row r="5" spans="1:16" ht="27.5" customHeight="1" thickBot="1" x14ac:dyDescent="0.4">
      <c r="A5" s="121"/>
      <c r="B5" s="243" t="s">
        <v>83</v>
      </c>
      <c r="C5" s="244"/>
      <c r="D5" s="245"/>
      <c r="E5" s="221" t="s">
        <v>84</v>
      </c>
      <c r="F5" s="222"/>
      <c r="G5" s="222"/>
      <c r="H5" s="222"/>
      <c r="I5" s="222"/>
      <c r="J5" s="223"/>
      <c r="K5" s="80"/>
      <c r="L5" s="80"/>
      <c r="M5" s="80"/>
      <c r="N5" s="80"/>
      <c r="O5" s="80"/>
      <c r="P5" s="80"/>
    </row>
    <row r="6" spans="1:16" x14ac:dyDescent="0.35">
      <c r="A6" s="121"/>
      <c r="B6" s="12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6" ht="15" thickBot="1" x14ac:dyDescent="0.4">
      <c r="A7" s="121"/>
      <c r="B7" s="164"/>
      <c r="C7" s="80"/>
      <c r="D7" s="165"/>
      <c r="E7" s="165"/>
      <c r="F7" s="164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" ht="26.5" thickBot="1" x14ac:dyDescent="0.4">
      <c r="A8" s="121"/>
      <c r="B8" s="166" t="s">
        <v>29</v>
      </c>
      <c r="C8" s="233" t="s">
        <v>3</v>
      </c>
      <c r="D8" s="233"/>
      <c r="E8" s="233"/>
      <c r="F8" s="167" t="s">
        <v>57</v>
      </c>
      <c r="G8" s="167" t="s">
        <v>27</v>
      </c>
      <c r="H8" s="168" t="s">
        <v>28</v>
      </c>
      <c r="I8" s="80"/>
      <c r="J8" s="166" t="s">
        <v>29</v>
      </c>
      <c r="K8" s="233" t="s">
        <v>74</v>
      </c>
      <c r="L8" s="233"/>
      <c r="M8" s="233"/>
      <c r="N8" s="167" t="s">
        <v>57</v>
      </c>
      <c r="O8" s="167" t="s">
        <v>27</v>
      </c>
      <c r="P8" s="168" t="s">
        <v>28</v>
      </c>
    </row>
    <row r="9" spans="1:16" x14ac:dyDescent="0.35">
      <c r="A9" s="121"/>
      <c r="B9" s="15">
        <v>0</v>
      </c>
      <c r="C9" s="113">
        <v>3.89961E-3</v>
      </c>
      <c r="D9" s="115">
        <v>0</v>
      </c>
      <c r="E9" s="154">
        <v>0</v>
      </c>
      <c r="F9" s="18">
        <f t="shared" ref="F9:F18" si="0">AVERAGE(C9:E9)</f>
        <v>1.2998700000000001E-3</v>
      </c>
      <c r="G9" s="169">
        <f t="shared" ref="G9:G18" si="1">_xlfn.STDEV.S(C9:E9)</f>
        <v>2.2514408832345562E-3</v>
      </c>
      <c r="H9" s="170">
        <f t="shared" ref="H9:H18" si="2">(G9/F9)*100</f>
        <v>173.2050807568877</v>
      </c>
      <c r="I9" s="80"/>
      <c r="J9" s="15">
        <v>0</v>
      </c>
      <c r="K9" s="155">
        <v>2E-3</v>
      </c>
      <c r="L9" s="156">
        <v>1E-3</v>
      </c>
      <c r="M9" s="157">
        <v>2E-3</v>
      </c>
      <c r="N9" s="18">
        <f t="shared" ref="N9:N18" si="3">AVERAGE(K9:M9)</f>
        <v>1.6666666666666668E-3</v>
      </c>
      <c r="O9" s="169">
        <f t="shared" ref="O9:O18" si="4">_xlfn.STDEV.S(K9:M9)</f>
        <v>5.773502691896258E-4</v>
      </c>
      <c r="P9" s="170">
        <f t="shared" ref="P9:P18" si="5">(O9/N9)*100</f>
        <v>34.641016151377549</v>
      </c>
    </row>
    <row r="10" spans="1:16" x14ac:dyDescent="0.35">
      <c r="A10" s="121"/>
      <c r="B10" s="16">
        <v>0.25</v>
      </c>
      <c r="C10" s="12">
        <v>2.2634580000000001E-2</v>
      </c>
      <c r="D10" s="118">
        <v>2.3368420000000001E-2</v>
      </c>
      <c r="E10" s="4">
        <v>2.4394699999999998E-2</v>
      </c>
      <c r="F10" s="19">
        <f t="shared" si="0"/>
        <v>2.3465900000000001E-2</v>
      </c>
      <c r="G10" s="171">
        <f t="shared" si="1"/>
        <v>8.8409974912336518E-4</v>
      </c>
      <c r="H10" s="172">
        <f t="shared" si="2"/>
        <v>3.7675936108283299</v>
      </c>
      <c r="I10" s="80"/>
      <c r="J10" s="16">
        <v>0.25</v>
      </c>
      <c r="K10" s="158">
        <v>1.9E-2</v>
      </c>
      <c r="L10" s="159">
        <v>1.6E-2</v>
      </c>
      <c r="M10" s="160">
        <v>1.7000000000000001E-2</v>
      </c>
      <c r="N10" s="19">
        <f t="shared" si="3"/>
        <v>1.7333333333333336E-2</v>
      </c>
      <c r="O10" s="171">
        <f t="shared" si="4"/>
        <v>1.5275252316519462E-3</v>
      </c>
      <c r="P10" s="172">
        <f t="shared" si="5"/>
        <v>8.8126455672227664</v>
      </c>
    </row>
    <row r="11" spans="1:16" x14ac:dyDescent="0.35">
      <c r="A11" s="121"/>
      <c r="B11" s="16">
        <v>0.5</v>
      </c>
      <c r="C11" s="12">
        <v>5.0549999999999998E-2</v>
      </c>
      <c r="D11" s="118">
        <v>5.3634000000000001E-2</v>
      </c>
      <c r="E11" s="4">
        <v>6.0158999999999997E-2</v>
      </c>
      <c r="F11" s="19">
        <f t="shared" si="0"/>
        <v>5.4780999999999996E-2</v>
      </c>
      <c r="G11" s="171">
        <f t="shared" si="1"/>
        <v>4.9061111891191373E-3</v>
      </c>
      <c r="H11" s="172">
        <f t="shared" si="2"/>
        <v>8.9558627792832155</v>
      </c>
      <c r="I11" s="80"/>
      <c r="J11" s="16">
        <v>0.5</v>
      </c>
      <c r="K11" s="158">
        <v>3.5000000000000003E-2</v>
      </c>
      <c r="L11" s="159">
        <v>3.1E-2</v>
      </c>
      <c r="M11" s="160">
        <v>3.7999999999999999E-2</v>
      </c>
      <c r="N11" s="19">
        <f t="shared" si="3"/>
        <v>3.4666666666666672E-2</v>
      </c>
      <c r="O11" s="171">
        <f t="shared" si="4"/>
        <v>3.5118845842842463E-3</v>
      </c>
      <c r="P11" s="172">
        <f t="shared" si="5"/>
        <v>10.130436300819939</v>
      </c>
    </row>
    <row r="12" spans="1:16" x14ac:dyDescent="0.35">
      <c r="A12" s="121"/>
      <c r="B12" s="16">
        <v>1</v>
      </c>
      <c r="C12" s="12">
        <v>0.11099000000000001</v>
      </c>
      <c r="D12" s="118">
        <v>0.11565599999999999</v>
      </c>
      <c r="E12" s="4">
        <v>0.122076</v>
      </c>
      <c r="F12" s="19">
        <f t="shared" si="0"/>
        <v>0.11624066666666667</v>
      </c>
      <c r="G12" s="171">
        <f t="shared" si="1"/>
        <v>5.5660780926369809E-3</v>
      </c>
      <c r="H12" s="172">
        <f t="shared" si="2"/>
        <v>4.7884086114185349</v>
      </c>
      <c r="I12" s="80"/>
      <c r="J12" s="16">
        <v>1</v>
      </c>
      <c r="K12" s="158">
        <v>7.9000000000000001E-2</v>
      </c>
      <c r="L12" s="159">
        <v>8.4000000000000005E-2</v>
      </c>
      <c r="M12" s="160">
        <v>8.6999999999999994E-2</v>
      </c>
      <c r="N12" s="19">
        <f t="shared" si="3"/>
        <v>8.3333333333333329E-2</v>
      </c>
      <c r="O12" s="171">
        <f t="shared" si="4"/>
        <v>4.0414518843273775E-3</v>
      </c>
      <c r="P12" s="172">
        <f t="shared" si="5"/>
        <v>4.8497422611928531</v>
      </c>
    </row>
    <row r="13" spans="1:16" x14ac:dyDescent="0.35">
      <c r="A13" s="121"/>
      <c r="B13" s="16">
        <v>2.5</v>
      </c>
      <c r="C13" s="12">
        <v>0.363454</v>
      </c>
      <c r="D13" s="118">
        <v>0.41514200000000001</v>
      </c>
      <c r="E13" s="4">
        <v>0.32302599999999998</v>
      </c>
      <c r="F13" s="19">
        <f t="shared" si="0"/>
        <v>0.36720733333333339</v>
      </c>
      <c r="G13" s="171">
        <f t="shared" si="1"/>
        <v>4.6172556755428751E-2</v>
      </c>
      <c r="H13" s="172">
        <f t="shared" si="2"/>
        <v>12.573974581688297</v>
      </c>
      <c r="I13" s="80"/>
      <c r="J13" s="16">
        <v>2.5</v>
      </c>
      <c r="K13" s="158">
        <v>0.33900000000000002</v>
      </c>
      <c r="L13" s="159">
        <v>0.35899999999999999</v>
      </c>
      <c r="M13" s="160">
        <v>0.27100000000000002</v>
      </c>
      <c r="N13" s="19">
        <f t="shared" si="3"/>
        <v>0.32300000000000001</v>
      </c>
      <c r="O13" s="171">
        <f t="shared" si="4"/>
        <v>4.6130250378683686E-2</v>
      </c>
      <c r="P13" s="172">
        <f t="shared" si="5"/>
        <v>14.281811262750367</v>
      </c>
    </row>
    <row r="14" spans="1:16" x14ac:dyDescent="0.35">
      <c r="A14" s="80"/>
      <c r="B14" s="16">
        <v>5</v>
      </c>
      <c r="C14" s="12">
        <v>0.66858300000000004</v>
      </c>
      <c r="D14" s="118">
        <v>0.63794899999999999</v>
      </c>
      <c r="E14" s="4">
        <v>0.67425500000000005</v>
      </c>
      <c r="F14" s="19">
        <f t="shared" si="0"/>
        <v>0.6602623333333334</v>
      </c>
      <c r="G14" s="171">
        <f t="shared" si="1"/>
        <v>1.9530912148011281E-2</v>
      </c>
      <c r="H14" s="172">
        <f t="shared" si="2"/>
        <v>2.958053361822035</v>
      </c>
      <c r="I14" s="80"/>
      <c r="J14" s="16">
        <v>5</v>
      </c>
      <c r="K14" s="158">
        <v>0.66700000000000004</v>
      </c>
      <c r="L14" s="159">
        <v>0.625</v>
      </c>
      <c r="M14" s="160">
        <v>0.73699999999999999</v>
      </c>
      <c r="N14" s="19">
        <f t="shared" si="3"/>
        <v>0.67633333333333334</v>
      </c>
      <c r="O14" s="171">
        <f t="shared" si="4"/>
        <v>5.6580326380583315E-2</v>
      </c>
      <c r="P14" s="172">
        <f t="shared" si="5"/>
        <v>8.3657456452316392</v>
      </c>
    </row>
    <row r="15" spans="1:16" x14ac:dyDescent="0.35">
      <c r="A15" s="80"/>
      <c r="B15" s="16">
        <v>10</v>
      </c>
      <c r="C15" s="12">
        <v>1.0781579999999999</v>
      </c>
      <c r="D15" s="118">
        <v>1.0835630000000001</v>
      </c>
      <c r="E15" s="4">
        <v>1.1740470000000001</v>
      </c>
      <c r="F15" s="19">
        <f t="shared" si="0"/>
        <v>1.1119226666666666</v>
      </c>
      <c r="G15" s="171">
        <f t="shared" si="1"/>
        <v>5.3869082972827165E-2</v>
      </c>
      <c r="H15" s="172">
        <f t="shared" si="2"/>
        <v>4.8446789140756046</v>
      </c>
      <c r="I15" s="80"/>
      <c r="J15" s="16">
        <v>10</v>
      </c>
      <c r="K15" s="158">
        <v>1.107</v>
      </c>
      <c r="L15" s="159">
        <v>1.1739999999999999</v>
      </c>
      <c r="M15" s="160">
        <v>1.1719999999999999</v>
      </c>
      <c r="N15" s="19">
        <f t="shared" si="3"/>
        <v>1.1509999999999998</v>
      </c>
      <c r="O15" s="171">
        <f t="shared" si="4"/>
        <v>3.8118237105091803E-2</v>
      </c>
      <c r="P15" s="172">
        <f t="shared" si="5"/>
        <v>3.3117495312851268</v>
      </c>
    </row>
    <row r="16" spans="1:16" x14ac:dyDescent="0.35">
      <c r="A16" s="80"/>
      <c r="B16" s="16">
        <v>25</v>
      </c>
      <c r="C16" s="12">
        <v>1.4827399999999999</v>
      </c>
      <c r="D16" s="118">
        <v>1.6943680000000001</v>
      </c>
      <c r="E16" s="4">
        <v>1.792467</v>
      </c>
      <c r="F16" s="19">
        <f t="shared" si="0"/>
        <v>1.656525</v>
      </c>
      <c r="G16" s="171">
        <f t="shared" si="1"/>
        <v>0.15829331356377632</v>
      </c>
      <c r="H16" s="172">
        <f t="shared" si="2"/>
        <v>9.555745525348323</v>
      </c>
      <c r="I16" s="80"/>
      <c r="J16" s="16">
        <v>25</v>
      </c>
      <c r="K16" s="158">
        <v>1.5089999999999999</v>
      </c>
      <c r="L16" s="159">
        <v>1.69</v>
      </c>
      <c r="M16" s="160">
        <v>1.831</v>
      </c>
      <c r="N16" s="19">
        <f t="shared" si="3"/>
        <v>1.6766666666666665</v>
      </c>
      <c r="O16" s="171">
        <f t="shared" si="4"/>
        <v>0.16141354755203588</v>
      </c>
      <c r="P16" s="172">
        <f t="shared" si="5"/>
        <v>9.6270505498232151</v>
      </c>
    </row>
    <row r="17" spans="1:16" x14ac:dyDescent="0.35">
      <c r="A17" s="80"/>
      <c r="B17" s="16">
        <v>50</v>
      </c>
      <c r="C17" s="12">
        <v>1.7489189999999999</v>
      </c>
      <c r="D17" s="118">
        <v>1.8293459999999999</v>
      </c>
      <c r="E17" s="4">
        <v>1.950313</v>
      </c>
      <c r="F17" s="19">
        <f t="shared" si="0"/>
        <v>1.8428593333333332</v>
      </c>
      <c r="G17" s="171">
        <f t="shared" si="1"/>
        <v>0.10137476728621053</v>
      </c>
      <c r="H17" s="172">
        <f t="shared" si="2"/>
        <v>5.5009498257713219</v>
      </c>
      <c r="I17" s="80"/>
      <c r="J17" s="16">
        <v>50</v>
      </c>
      <c r="K17" s="158">
        <v>1.7729999999999999</v>
      </c>
      <c r="L17" s="159">
        <v>1.754</v>
      </c>
      <c r="M17" s="160">
        <v>1.887</v>
      </c>
      <c r="N17" s="19">
        <f t="shared" si="3"/>
        <v>1.8046666666666666</v>
      </c>
      <c r="O17" s="171">
        <f t="shared" si="4"/>
        <v>7.193283904680349E-2</v>
      </c>
      <c r="P17" s="172">
        <f t="shared" si="5"/>
        <v>3.9859349305580065</v>
      </c>
    </row>
    <row r="18" spans="1:16" ht="15" thickBot="1" x14ac:dyDescent="0.4">
      <c r="A18" s="80"/>
      <c r="B18" s="17">
        <v>100</v>
      </c>
      <c r="C18" s="13">
        <v>2.5175909999999999</v>
      </c>
      <c r="D18" s="120">
        <v>2.0874220000000001</v>
      </c>
      <c r="E18" s="6">
        <v>2.5819809999999999</v>
      </c>
      <c r="F18" s="20">
        <f t="shared" si="0"/>
        <v>2.3956646666666663</v>
      </c>
      <c r="G18" s="173">
        <f t="shared" si="1"/>
        <v>0.26888040871423352</v>
      </c>
      <c r="H18" s="174">
        <f t="shared" si="2"/>
        <v>11.22362459385246</v>
      </c>
      <c r="I18" s="80"/>
      <c r="J18" s="17">
        <v>100</v>
      </c>
      <c r="K18" s="161">
        <v>2.5470000000000002</v>
      </c>
      <c r="L18" s="162">
        <v>2.62</v>
      </c>
      <c r="M18" s="163">
        <v>2.0979999999999999</v>
      </c>
      <c r="N18" s="20">
        <f t="shared" si="3"/>
        <v>2.4216666666666664</v>
      </c>
      <c r="O18" s="173">
        <f t="shared" si="4"/>
        <v>0.28267000784188873</v>
      </c>
      <c r="P18" s="174">
        <f t="shared" si="5"/>
        <v>11.6725398971186</v>
      </c>
    </row>
    <row r="19" spans="1:16" ht="15" thickBot="1" x14ac:dyDescent="0.4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</row>
    <row r="20" spans="1:16" ht="15" thickBot="1" x14ac:dyDescent="0.4">
      <c r="A20" s="80"/>
      <c r="B20" s="235" t="s">
        <v>79</v>
      </c>
      <c r="C20" s="236"/>
      <c r="D20" s="153">
        <f>F9+(3.3*G9)</f>
        <v>8.7296249146740345E-3</v>
      </c>
      <c r="E20" s="150"/>
      <c r="F20" s="19"/>
      <c r="G20" s="171"/>
      <c r="H20" s="175"/>
      <c r="I20" s="80"/>
      <c r="J20" s="235" t="s">
        <v>79</v>
      </c>
      <c r="K20" s="236"/>
      <c r="L20" s="153">
        <f>N9+(3.3*O9)</f>
        <v>3.5719225549924317E-3</v>
      </c>
      <c r="M20" s="80"/>
      <c r="N20" s="80"/>
      <c r="O20" s="80"/>
      <c r="P20" s="80"/>
    </row>
    <row r="21" spans="1:16" x14ac:dyDescent="0.35">
      <c r="F21" s="194"/>
      <c r="G21" s="194"/>
      <c r="H21" s="194"/>
      <c r="L21" s="194"/>
      <c r="M21" s="194"/>
      <c r="N21" s="194"/>
    </row>
    <row r="22" spans="1:16" x14ac:dyDescent="0.35">
      <c r="C22" s="52"/>
      <c r="D22" s="52"/>
      <c r="E22" s="52"/>
      <c r="F22" s="19"/>
      <c r="G22" s="171"/>
      <c r="H22" s="175"/>
      <c r="I22" s="52"/>
      <c r="J22" s="52"/>
      <c r="K22" s="52"/>
      <c r="L22" s="19"/>
      <c r="M22" s="171"/>
      <c r="N22" s="175"/>
    </row>
    <row r="23" spans="1:16" x14ac:dyDescent="0.35">
      <c r="C23" s="52"/>
      <c r="D23" s="52"/>
      <c r="E23" s="52"/>
      <c r="F23" s="19"/>
      <c r="G23" s="171"/>
      <c r="H23" s="175"/>
      <c r="I23" s="52"/>
      <c r="J23" s="52"/>
      <c r="K23" s="52"/>
      <c r="L23" s="19"/>
      <c r="M23" s="171"/>
      <c r="N23" s="175"/>
    </row>
    <row r="24" spans="1:16" x14ac:dyDescent="0.35">
      <c r="C24" s="52"/>
      <c r="D24" s="52"/>
      <c r="E24" s="52"/>
      <c r="F24" s="19"/>
      <c r="G24" s="171"/>
      <c r="H24" s="175"/>
      <c r="I24" s="52"/>
      <c r="J24" s="52"/>
      <c r="K24" s="52"/>
      <c r="L24" s="19"/>
      <c r="M24" s="171"/>
      <c r="N24" s="175"/>
    </row>
    <row r="25" spans="1:16" x14ac:dyDescent="0.35">
      <c r="C25" s="52"/>
      <c r="D25" s="52"/>
      <c r="E25" s="52"/>
      <c r="F25" s="19"/>
      <c r="G25" s="171"/>
      <c r="H25" s="175"/>
      <c r="I25" s="52"/>
      <c r="J25" s="52"/>
      <c r="K25" s="52"/>
      <c r="L25" s="19"/>
      <c r="M25" s="171"/>
      <c r="N25" s="175"/>
    </row>
    <row r="26" spans="1:16" x14ac:dyDescent="0.35">
      <c r="C26" s="52"/>
      <c r="D26" s="52"/>
      <c r="E26" s="52"/>
      <c r="F26" s="19"/>
      <c r="G26" s="171"/>
      <c r="H26" s="175"/>
      <c r="I26" s="52"/>
      <c r="J26" s="52"/>
      <c r="K26" s="52"/>
      <c r="L26" s="19"/>
      <c r="M26" s="171"/>
      <c r="N26" s="175"/>
    </row>
    <row r="27" spans="1:16" x14ac:dyDescent="0.35">
      <c r="C27" s="52"/>
      <c r="D27" s="52"/>
      <c r="E27" s="52"/>
      <c r="F27" s="19"/>
      <c r="G27" s="171"/>
      <c r="H27" s="175"/>
      <c r="I27" s="52"/>
      <c r="J27" s="52"/>
      <c r="K27" s="52"/>
      <c r="L27" s="19"/>
      <c r="M27" s="171"/>
      <c r="N27" s="175"/>
    </row>
    <row r="28" spans="1:16" x14ac:dyDescent="0.35">
      <c r="C28" s="52"/>
      <c r="D28" s="52"/>
      <c r="E28" s="52"/>
      <c r="F28" s="19"/>
      <c r="G28" s="171"/>
      <c r="H28" s="175"/>
      <c r="I28" s="52"/>
      <c r="J28" s="52"/>
      <c r="K28" s="52"/>
      <c r="L28" s="19"/>
      <c r="M28" s="171"/>
      <c r="N28" s="175"/>
    </row>
    <row r="29" spans="1:16" x14ac:dyDescent="0.35">
      <c r="C29" s="52"/>
      <c r="D29" s="52"/>
      <c r="E29" s="52"/>
      <c r="F29" s="19"/>
      <c r="G29" s="171"/>
      <c r="H29" s="175"/>
      <c r="I29" s="52"/>
      <c r="J29" s="52"/>
      <c r="K29" s="52"/>
      <c r="L29" s="19"/>
      <c r="M29" s="171"/>
      <c r="N29" s="175"/>
    </row>
    <row r="30" spans="1:16" x14ac:dyDescent="0.35">
      <c r="C30" s="52"/>
      <c r="D30" s="52"/>
      <c r="E30" s="52"/>
      <c r="F30" s="19"/>
      <c r="G30" s="171"/>
      <c r="H30" s="175"/>
      <c r="I30" s="52"/>
      <c r="J30" s="52"/>
      <c r="K30" s="52"/>
      <c r="L30" s="19"/>
      <c r="M30" s="171"/>
      <c r="N30" s="175"/>
    </row>
    <row r="31" spans="1:16" x14ac:dyDescent="0.35">
      <c r="C31" s="52"/>
      <c r="D31" s="52"/>
      <c r="E31" s="52"/>
      <c r="F31" s="19"/>
      <c r="G31" s="171"/>
      <c r="H31" s="175"/>
      <c r="I31" s="52"/>
      <c r="J31" s="52"/>
      <c r="K31" s="52"/>
      <c r="L31" s="19"/>
      <c r="M31" s="171"/>
      <c r="N31" s="175"/>
    </row>
  </sheetData>
  <sortState xmlns:xlrd2="http://schemas.microsoft.com/office/spreadsheetml/2017/richdata2" ref="J21:P30">
    <sortCondition ref="J21:J30"/>
  </sortState>
  <mergeCells count="11">
    <mergeCell ref="B20:C20"/>
    <mergeCell ref="J20:K20"/>
    <mergeCell ref="A1:P1"/>
    <mergeCell ref="E3:J3"/>
    <mergeCell ref="E4:J4"/>
    <mergeCell ref="E5:J5"/>
    <mergeCell ref="C8:E8"/>
    <mergeCell ref="K8:M8"/>
    <mergeCell ref="B3:D3"/>
    <mergeCell ref="B4:D4"/>
    <mergeCell ref="B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9AB13-5CE4-4EA4-B16B-0D1DD392B878}">
  <dimension ref="A1:X26"/>
  <sheetViews>
    <sheetView workbookViewId="0">
      <selection activeCell="F11" sqref="F11"/>
    </sheetView>
  </sheetViews>
  <sheetFormatPr baseColWidth="10" defaultRowHeight="12.5" x14ac:dyDescent="0.25"/>
  <cols>
    <col min="1" max="1" width="6.36328125" style="80" customWidth="1"/>
    <col min="2" max="2" width="10.90625" style="80"/>
    <col min="3" max="8" width="10.26953125" style="80" customWidth="1"/>
    <col min="9" max="10" width="10.90625" style="80"/>
    <col min="11" max="16" width="10.26953125" style="80" customWidth="1"/>
    <col min="17" max="16384" width="10.90625" style="80"/>
  </cols>
  <sheetData>
    <row r="1" spans="1:16" s="191" customFormat="1" ht="26" customHeight="1" x14ac:dyDescent="0.35">
      <c r="A1" s="213" t="s">
        <v>85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6" ht="13" thickBot="1" x14ac:dyDescent="0.3">
      <c r="A2" s="121"/>
    </row>
    <row r="3" spans="1:16" ht="26.5" customHeight="1" thickBot="1" x14ac:dyDescent="0.3">
      <c r="A3" s="121"/>
      <c r="B3" s="237" t="s">
        <v>4</v>
      </c>
      <c r="C3" s="238"/>
      <c r="D3" s="239"/>
      <c r="E3" s="221" t="s">
        <v>81</v>
      </c>
      <c r="F3" s="222"/>
      <c r="G3" s="222"/>
      <c r="H3" s="222"/>
      <c r="I3" s="222"/>
      <c r="J3" s="223"/>
    </row>
    <row r="4" spans="1:16" ht="26.5" customHeight="1" thickBot="1" x14ac:dyDescent="0.3">
      <c r="A4" s="121"/>
      <c r="B4" s="240" t="s">
        <v>8</v>
      </c>
      <c r="C4" s="241"/>
      <c r="D4" s="242"/>
      <c r="E4" s="224" t="s">
        <v>73</v>
      </c>
      <c r="F4" s="225"/>
      <c r="G4" s="225"/>
      <c r="H4" s="225"/>
      <c r="I4" s="225"/>
      <c r="J4" s="226"/>
    </row>
    <row r="5" spans="1:16" ht="42" customHeight="1" thickBot="1" x14ac:dyDescent="0.3">
      <c r="A5" s="121"/>
      <c r="B5" s="243" t="s">
        <v>83</v>
      </c>
      <c r="C5" s="244"/>
      <c r="D5" s="245"/>
      <c r="E5" s="221" t="s">
        <v>84</v>
      </c>
      <c r="F5" s="222"/>
      <c r="G5" s="222"/>
      <c r="H5" s="222"/>
      <c r="I5" s="222"/>
      <c r="J5" s="223"/>
    </row>
    <row r="6" spans="1:16" ht="13" x14ac:dyDescent="0.25">
      <c r="A6" s="121"/>
      <c r="B6" s="126"/>
    </row>
    <row r="7" spans="1:16" ht="15" customHeight="1" thickBot="1" x14ac:dyDescent="0.3">
      <c r="A7" s="121"/>
      <c r="B7" s="164"/>
      <c r="D7" s="165"/>
      <c r="E7" s="165"/>
      <c r="F7" s="164"/>
    </row>
    <row r="8" spans="1:16" ht="30" customHeight="1" thickBot="1" x14ac:dyDescent="0.3">
      <c r="A8" s="121"/>
      <c r="B8" s="166" t="s">
        <v>31</v>
      </c>
      <c r="C8" s="233" t="s">
        <v>3</v>
      </c>
      <c r="D8" s="233"/>
      <c r="E8" s="233"/>
      <c r="F8" s="167" t="s">
        <v>57</v>
      </c>
      <c r="G8" s="167" t="s">
        <v>27</v>
      </c>
      <c r="H8" s="168" t="s">
        <v>28</v>
      </c>
      <c r="J8" s="166" t="s">
        <v>31</v>
      </c>
      <c r="K8" s="233" t="s">
        <v>74</v>
      </c>
      <c r="L8" s="233"/>
      <c r="M8" s="233"/>
      <c r="N8" s="167" t="s">
        <v>57</v>
      </c>
      <c r="O8" s="167" t="s">
        <v>27</v>
      </c>
      <c r="P8" s="168" t="s">
        <v>28</v>
      </c>
    </row>
    <row r="9" spans="1:16" ht="13" x14ac:dyDescent="0.3">
      <c r="A9" s="121"/>
      <c r="B9" s="15">
        <v>0</v>
      </c>
      <c r="C9" s="150">
        <v>0</v>
      </c>
      <c r="D9" s="150">
        <v>0</v>
      </c>
      <c r="E9" s="150">
        <v>1.213473E-2</v>
      </c>
      <c r="F9" s="22">
        <f t="shared" ref="F9:F14" si="0">AVERAGE(C9:E9)</f>
        <v>4.0449099999999997E-3</v>
      </c>
      <c r="G9" s="169">
        <f t="shared" ref="G9:G14" si="1">_xlfn.STDEV.S(C9:E9)</f>
        <v>7.0059896320434278E-3</v>
      </c>
      <c r="H9" s="170">
        <f>(G9/F9)*100</f>
        <v>173.20508075688775</v>
      </c>
      <c r="J9" s="15">
        <v>0</v>
      </c>
      <c r="K9" s="150">
        <v>0</v>
      </c>
      <c r="L9" s="150">
        <v>0</v>
      </c>
      <c r="M9" s="150">
        <v>3.0000000000000001E-3</v>
      </c>
      <c r="N9" s="22">
        <f t="shared" ref="N9:N14" si="2">AVERAGE(K9:M9)</f>
        <v>1E-3</v>
      </c>
      <c r="O9" s="169">
        <f t="shared" ref="O9:O14" si="3">_xlfn.STDEV.S(K9:M9)</f>
        <v>1.7320508075688774E-3</v>
      </c>
      <c r="P9" s="170">
        <f t="shared" ref="P9:P14" si="4">(O9/N9)*100</f>
        <v>173.20508075688775</v>
      </c>
    </row>
    <row r="10" spans="1:16" ht="13" x14ac:dyDescent="0.3">
      <c r="A10" s="121"/>
      <c r="B10" s="16">
        <v>3.125</v>
      </c>
      <c r="C10" s="150">
        <v>0</v>
      </c>
      <c r="D10" s="150">
        <v>0</v>
      </c>
      <c r="E10" s="150">
        <v>0</v>
      </c>
      <c r="F10" s="23">
        <f t="shared" si="0"/>
        <v>0</v>
      </c>
      <c r="G10" s="171">
        <f t="shared" si="1"/>
        <v>0</v>
      </c>
      <c r="H10" s="172" t="s">
        <v>32</v>
      </c>
      <c r="J10" s="16">
        <v>3.125</v>
      </c>
      <c r="K10" s="150">
        <v>1.0999999999999999E-2</v>
      </c>
      <c r="L10" s="150">
        <v>0.01</v>
      </c>
      <c r="M10" s="150">
        <v>8.9999999999999993E-3</v>
      </c>
      <c r="N10" s="23">
        <f t="shared" si="2"/>
        <v>0.01</v>
      </c>
      <c r="O10" s="171">
        <f t="shared" si="3"/>
        <v>1E-3</v>
      </c>
      <c r="P10" s="172">
        <f t="shared" si="4"/>
        <v>10</v>
      </c>
    </row>
    <row r="11" spans="1:16" ht="13" x14ac:dyDescent="0.3">
      <c r="A11" s="121"/>
      <c r="B11" s="16">
        <v>6.25</v>
      </c>
      <c r="C11" s="150">
        <v>2.6699029999999999E-2</v>
      </c>
      <c r="D11" s="150">
        <v>6.4546999999999998E-3</v>
      </c>
      <c r="E11" s="150">
        <v>1.6815340000000002E-2</v>
      </c>
      <c r="F11" s="23">
        <f t="shared" si="0"/>
        <v>1.6656356666666667E-2</v>
      </c>
      <c r="G11" s="171">
        <f t="shared" si="1"/>
        <v>1.0123101355930067E-2</v>
      </c>
      <c r="H11" s="172">
        <f>(G11/F11)*100</f>
        <v>60.776204295557633</v>
      </c>
      <c r="J11" s="16">
        <v>6.25</v>
      </c>
      <c r="K11" s="150">
        <v>3.5000000000000003E-2</v>
      </c>
      <c r="L11" s="150">
        <v>2.3E-2</v>
      </c>
      <c r="M11" s="150">
        <v>2.1999999999999999E-2</v>
      </c>
      <c r="N11" s="23">
        <f t="shared" si="2"/>
        <v>2.6666666666666668E-2</v>
      </c>
      <c r="O11" s="171">
        <f t="shared" si="3"/>
        <v>7.2341781380702306E-3</v>
      </c>
      <c r="P11" s="172">
        <f t="shared" si="4"/>
        <v>27.128168017763365</v>
      </c>
    </row>
    <row r="12" spans="1:16" ht="13" x14ac:dyDescent="0.3">
      <c r="A12" s="121"/>
      <c r="B12" s="16">
        <v>12.5</v>
      </c>
      <c r="C12" s="150">
        <v>9.479928E-2</v>
      </c>
      <c r="D12" s="150">
        <v>9.4074519999999995E-2</v>
      </c>
      <c r="E12" s="150">
        <v>9.0216320000000003E-2</v>
      </c>
      <c r="F12" s="23">
        <f t="shared" si="0"/>
        <v>9.3030039999999994E-2</v>
      </c>
      <c r="G12" s="171">
        <f t="shared" si="1"/>
        <v>2.4635511854231864E-3</v>
      </c>
      <c r="H12" s="172">
        <f>(G12/F12)*100</f>
        <v>2.6481243966176802</v>
      </c>
      <c r="J12" s="16">
        <v>12.5</v>
      </c>
      <c r="K12" s="150">
        <v>8.1000000000000003E-2</v>
      </c>
      <c r="L12" s="150">
        <v>0.09</v>
      </c>
      <c r="M12" s="150">
        <v>8.5000000000000006E-2</v>
      </c>
      <c r="N12" s="23">
        <f t="shared" si="2"/>
        <v>8.533333333333333E-2</v>
      </c>
      <c r="O12" s="171">
        <f t="shared" si="3"/>
        <v>4.5092497528228907E-3</v>
      </c>
      <c r="P12" s="172">
        <f t="shared" si="4"/>
        <v>5.2842770540893254</v>
      </c>
    </row>
    <row r="13" spans="1:16" ht="13" x14ac:dyDescent="0.3">
      <c r="A13" s="121"/>
      <c r="B13" s="16">
        <v>25</v>
      </c>
      <c r="C13" s="150">
        <v>0.16745098</v>
      </c>
      <c r="D13" s="150">
        <v>0.15616083</v>
      </c>
      <c r="E13" s="150">
        <v>0.15838078</v>
      </c>
      <c r="F13" s="23">
        <f t="shared" si="0"/>
        <v>0.16066419666666668</v>
      </c>
      <c r="G13" s="171">
        <f t="shared" si="1"/>
        <v>5.9814183527682899E-3</v>
      </c>
      <c r="H13" s="172">
        <f>(G13/F13)*100</f>
        <v>3.7229317277066167</v>
      </c>
      <c r="J13" s="16">
        <v>25</v>
      </c>
      <c r="K13" s="150">
        <v>0.14899999999999999</v>
      </c>
      <c r="L13" s="150">
        <v>0.14099999999999999</v>
      </c>
      <c r="M13" s="150">
        <v>0.156</v>
      </c>
      <c r="N13" s="23">
        <f t="shared" si="2"/>
        <v>0.14866666666666664</v>
      </c>
      <c r="O13" s="171">
        <f t="shared" si="3"/>
        <v>7.5055534994651419E-3</v>
      </c>
      <c r="P13" s="172">
        <f t="shared" si="4"/>
        <v>5.0485785870841768</v>
      </c>
    </row>
    <row r="14" spans="1:16" ht="13.5" thickBot="1" x14ac:dyDescent="0.35">
      <c r="B14" s="17">
        <v>50</v>
      </c>
      <c r="C14" s="152">
        <v>0.28157637000000002</v>
      </c>
      <c r="D14" s="152">
        <v>0.31251273000000002</v>
      </c>
      <c r="E14" s="152">
        <v>0.23873720000000001</v>
      </c>
      <c r="F14" s="24">
        <f t="shared" si="0"/>
        <v>0.27760876666666667</v>
      </c>
      <c r="G14" s="173">
        <f t="shared" si="1"/>
        <v>3.7047450841498741E-2</v>
      </c>
      <c r="H14" s="174">
        <f>(G14/F14)*100</f>
        <v>13.34520205767952</v>
      </c>
      <c r="J14" s="17">
        <v>50</v>
      </c>
      <c r="K14" s="152">
        <v>0.27500000000000002</v>
      </c>
      <c r="L14" s="152">
        <v>0.27200000000000002</v>
      </c>
      <c r="M14" s="152">
        <v>0.22900000000000001</v>
      </c>
      <c r="N14" s="24">
        <f t="shared" si="2"/>
        <v>0.25866666666666666</v>
      </c>
      <c r="O14" s="173">
        <f t="shared" si="3"/>
        <v>2.5735837529276828E-2</v>
      </c>
      <c r="P14" s="174">
        <f t="shared" si="4"/>
        <v>9.9494217252358883</v>
      </c>
    </row>
    <row r="15" spans="1:16" x14ac:dyDescent="0.25">
      <c r="L15" s="52"/>
    </row>
    <row r="16" spans="1:16" x14ac:dyDescent="0.25">
      <c r="L16" s="52"/>
    </row>
    <row r="17" spans="5:24" ht="14.5" customHeight="1" x14ac:dyDescent="0.25">
      <c r="J17" s="52"/>
      <c r="N17" s="52"/>
      <c r="O17" s="52"/>
      <c r="P17" s="52"/>
      <c r="R17" s="52"/>
      <c r="S17" s="52"/>
      <c r="T17" s="52"/>
      <c r="U17" s="52"/>
      <c r="V17" s="52"/>
      <c r="W17" s="52"/>
      <c r="X17" s="52"/>
    </row>
    <row r="18" spans="5:24" x14ac:dyDescent="0.25">
      <c r="E18" s="52"/>
      <c r="J18" s="52"/>
      <c r="N18" s="52"/>
      <c r="O18" s="52"/>
      <c r="P18" s="52"/>
      <c r="R18" s="52"/>
      <c r="S18" s="52"/>
      <c r="T18" s="52"/>
      <c r="U18" s="52"/>
      <c r="V18" s="52"/>
      <c r="W18" s="52"/>
      <c r="X18" s="52"/>
    </row>
    <row r="19" spans="5:24" x14ac:dyDescent="0.25">
      <c r="E19" s="52"/>
      <c r="J19" s="52"/>
      <c r="N19" s="52"/>
      <c r="O19" s="52"/>
      <c r="P19" s="52"/>
      <c r="R19" s="52"/>
      <c r="S19" s="52"/>
      <c r="T19" s="52"/>
      <c r="U19" s="52"/>
      <c r="V19" s="52"/>
      <c r="W19" s="52"/>
      <c r="X19" s="52"/>
    </row>
    <row r="20" spans="5:24" x14ac:dyDescent="0.25">
      <c r="E20" s="52"/>
      <c r="J20" s="52"/>
      <c r="N20" s="52"/>
      <c r="O20" s="52"/>
      <c r="P20" s="52"/>
      <c r="R20" s="52"/>
      <c r="S20" s="52"/>
      <c r="T20" s="52"/>
      <c r="U20" s="52"/>
      <c r="V20" s="52"/>
      <c r="W20" s="52"/>
      <c r="X20" s="52"/>
    </row>
    <row r="21" spans="5:24" x14ac:dyDescent="0.25">
      <c r="E21" s="52"/>
      <c r="J21" s="52"/>
      <c r="N21" s="52"/>
      <c r="O21" s="52"/>
      <c r="P21" s="52"/>
      <c r="R21" s="52"/>
      <c r="S21" s="52"/>
      <c r="T21" s="52"/>
      <c r="U21" s="52"/>
      <c r="V21" s="52"/>
      <c r="W21" s="52"/>
      <c r="X21" s="52"/>
    </row>
    <row r="22" spans="5:24" x14ac:dyDescent="0.25">
      <c r="E22" s="52"/>
      <c r="J22" s="52"/>
      <c r="N22" s="52"/>
      <c r="O22" s="52"/>
      <c r="P22" s="52"/>
      <c r="R22" s="52"/>
      <c r="S22" s="52"/>
      <c r="T22" s="52"/>
      <c r="U22" s="52"/>
      <c r="V22" s="52"/>
      <c r="W22" s="52"/>
      <c r="X22" s="52"/>
    </row>
    <row r="23" spans="5:24" x14ac:dyDescent="0.25">
      <c r="E23" s="52"/>
      <c r="J23" s="52"/>
      <c r="N23" s="52"/>
      <c r="O23" s="52"/>
      <c r="P23" s="52"/>
      <c r="R23" s="71"/>
      <c r="S23" s="51"/>
      <c r="T23" s="51"/>
      <c r="U23" s="51"/>
      <c r="V23" s="52"/>
      <c r="W23" s="52"/>
      <c r="X23" s="52"/>
    </row>
    <row r="24" spans="5:24" x14ac:dyDescent="0.25">
      <c r="J24" s="52"/>
      <c r="N24" s="52"/>
      <c r="O24" s="52"/>
      <c r="P24" s="52"/>
    </row>
    <row r="25" spans="5:24" x14ac:dyDescent="0.25">
      <c r="J25" s="52"/>
      <c r="N25" s="52"/>
      <c r="O25" s="52"/>
      <c r="P25" s="52"/>
      <c r="Q25" s="52"/>
      <c r="R25" s="52"/>
    </row>
    <row r="26" spans="5:24" x14ac:dyDescent="0.25">
      <c r="J26" s="52"/>
      <c r="N26" s="52"/>
      <c r="O26" s="52"/>
      <c r="P26" s="52"/>
    </row>
  </sheetData>
  <mergeCells count="9">
    <mergeCell ref="A1:P1"/>
    <mergeCell ref="E3:J3"/>
    <mergeCell ref="E4:J4"/>
    <mergeCell ref="E5:J5"/>
    <mergeCell ref="C8:E8"/>
    <mergeCell ref="K8:M8"/>
    <mergeCell ref="B3:D3"/>
    <mergeCell ref="B4:D4"/>
    <mergeCell ref="B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72BC5-AA24-46C4-9DC3-87ABA8E9B4E5}">
  <dimension ref="A1:P42"/>
  <sheetViews>
    <sheetView zoomScale="83" workbookViewId="0">
      <selection activeCell="B8" sqref="B8:C8"/>
    </sheetView>
  </sheetViews>
  <sheetFormatPr baseColWidth="10" defaultRowHeight="14.5" x14ac:dyDescent="0.35"/>
  <cols>
    <col min="1" max="1" width="4.81640625" customWidth="1"/>
    <col min="2" max="2" width="10.08984375" customWidth="1"/>
    <col min="3" max="3" width="13.81640625" customWidth="1"/>
  </cols>
  <sheetData>
    <row r="1" spans="1:16" ht="26.5" customHeight="1" x14ac:dyDescent="0.35">
      <c r="A1" s="214" t="s">
        <v>34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6" ht="15" thickBot="1" x14ac:dyDescent="0.4">
      <c r="A2" s="80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ht="15" thickBot="1" x14ac:dyDescent="0.4">
      <c r="A3" s="80"/>
      <c r="B3" s="86"/>
      <c r="C3" s="237" t="s">
        <v>4</v>
      </c>
      <c r="D3" s="238"/>
      <c r="E3" s="239"/>
      <c r="F3" s="221" t="s">
        <v>87</v>
      </c>
      <c r="G3" s="222"/>
      <c r="H3" s="222"/>
      <c r="I3" s="222"/>
      <c r="J3" s="222"/>
      <c r="K3" s="223"/>
      <c r="L3" s="86"/>
      <c r="M3" s="86"/>
      <c r="N3" s="86"/>
      <c r="O3" s="86"/>
      <c r="P3" s="86"/>
    </row>
    <row r="4" spans="1:16" ht="29.5" customHeight="1" thickBot="1" x14ac:dyDescent="0.4">
      <c r="A4" s="80"/>
      <c r="B4" s="86"/>
      <c r="C4" s="240" t="s">
        <v>8</v>
      </c>
      <c r="D4" s="241"/>
      <c r="E4" s="242"/>
      <c r="F4" s="224" t="s">
        <v>73</v>
      </c>
      <c r="G4" s="225"/>
      <c r="H4" s="225"/>
      <c r="I4" s="225"/>
      <c r="J4" s="225"/>
      <c r="K4" s="226"/>
      <c r="L4" s="86"/>
      <c r="M4" s="86"/>
      <c r="N4" s="86"/>
      <c r="O4" s="86"/>
      <c r="P4" s="86"/>
    </row>
    <row r="5" spans="1:16" ht="28.5" customHeight="1" thickBot="1" x14ac:dyDescent="0.4">
      <c r="A5" s="80"/>
      <c r="B5" s="86"/>
      <c r="C5" s="243" t="s">
        <v>83</v>
      </c>
      <c r="D5" s="244"/>
      <c r="E5" s="245"/>
      <c r="F5" s="221" t="s">
        <v>84</v>
      </c>
      <c r="G5" s="222"/>
      <c r="H5" s="222"/>
      <c r="I5" s="222"/>
      <c r="J5" s="222"/>
      <c r="K5" s="223"/>
      <c r="L5" s="86"/>
      <c r="M5" s="86"/>
      <c r="N5" s="86"/>
      <c r="O5" s="86"/>
      <c r="P5" s="86"/>
    </row>
    <row r="6" spans="1:16" x14ac:dyDescent="0.35">
      <c r="A6" s="80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 ht="15" thickBot="1" x14ac:dyDescent="0.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" ht="53" customHeight="1" thickBot="1" x14ac:dyDescent="0.4">
      <c r="A8" s="80"/>
      <c r="B8" s="264" t="s">
        <v>75</v>
      </c>
      <c r="C8" s="262"/>
      <c r="D8" s="233" t="s">
        <v>3</v>
      </c>
      <c r="E8" s="233"/>
      <c r="F8" s="233"/>
      <c r="G8" s="166" t="s">
        <v>57</v>
      </c>
      <c r="H8" s="167" t="s">
        <v>27</v>
      </c>
      <c r="I8" s="168" t="s">
        <v>35</v>
      </c>
      <c r="J8" s="233" t="s">
        <v>74</v>
      </c>
      <c r="K8" s="233"/>
      <c r="L8" s="233"/>
      <c r="M8" s="166" t="s">
        <v>57</v>
      </c>
      <c r="N8" s="167" t="s">
        <v>27</v>
      </c>
      <c r="O8" s="168" t="s">
        <v>35</v>
      </c>
      <c r="P8" s="80"/>
    </row>
    <row r="9" spans="1:16" x14ac:dyDescent="0.35">
      <c r="A9" s="80"/>
      <c r="B9" s="178" t="s">
        <v>61</v>
      </c>
      <c r="C9" s="265">
        <v>6.6820000000000004</v>
      </c>
      <c r="D9" s="53">
        <v>1.08829474</v>
      </c>
      <c r="E9" s="54">
        <v>1.15314531</v>
      </c>
      <c r="F9" s="55">
        <v>1.0580160599999999</v>
      </c>
      <c r="G9" s="266">
        <f t="shared" ref="G9:G18" si="0">AVERAGE(D9:F9)</f>
        <v>1.0998187033333333</v>
      </c>
      <c r="H9" s="267">
        <f t="shared" ref="H9:H18" si="1">STDEV(D9:F9)</f>
        <v>4.8600358533365112E-2</v>
      </c>
      <c r="I9" s="268">
        <f t="shared" ref="I9:I18" si="2">(H9/G9)*100</f>
        <v>4.4189427208381735</v>
      </c>
      <c r="J9" s="71">
        <v>1.1160000000000001</v>
      </c>
      <c r="K9" s="71">
        <v>1.1859999999999999</v>
      </c>
      <c r="L9" s="71">
        <v>1.1060000000000001</v>
      </c>
      <c r="M9" s="266">
        <f t="shared" ref="M9:M18" si="3">AVERAGE(J9:L9)</f>
        <v>1.1360000000000001</v>
      </c>
      <c r="N9" s="267">
        <f t="shared" ref="N9:N18" si="4">STDEV(J9:L9)</f>
        <v>4.3588989435406643E-2</v>
      </c>
      <c r="O9" s="268">
        <f t="shared" ref="O9:O18" si="5">(N9/M9)*100</f>
        <v>3.8370589291731196</v>
      </c>
      <c r="P9" s="80"/>
    </row>
    <row r="10" spans="1:16" x14ac:dyDescent="0.35">
      <c r="A10" s="80"/>
      <c r="B10" s="182" t="s">
        <v>62</v>
      </c>
      <c r="C10" s="265">
        <v>12.574999999999999</v>
      </c>
      <c r="D10" s="56">
        <v>1.5553711699999999</v>
      </c>
      <c r="E10" s="57">
        <v>1.5063416999999999</v>
      </c>
      <c r="F10" s="58">
        <v>1.6156272899999999</v>
      </c>
      <c r="G10" s="266">
        <f t="shared" si="0"/>
        <v>1.5591133866666667</v>
      </c>
      <c r="H10" s="267">
        <f t="shared" si="1"/>
        <v>5.473881789550479E-2</v>
      </c>
      <c r="I10" s="268">
        <f t="shared" si="2"/>
        <v>3.5108939711264102</v>
      </c>
      <c r="J10" s="71">
        <v>1.675</v>
      </c>
      <c r="K10" s="71">
        <v>1.669</v>
      </c>
      <c r="L10" s="71">
        <v>1.7050000000000001</v>
      </c>
      <c r="M10" s="266">
        <f t="shared" si="3"/>
        <v>1.6830000000000001</v>
      </c>
      <c r="N10" s="267">
        <f t="shared" si="4"/>
        <v>1.9287301521985926E-2</v>
      </c>
      <c r="O10" s="268">
        <f t="shared" si="5"/>
        <v>1.1460072205576903</v>
      </c>
      <c r="P10" s="80"/>
    </row>
    <row r="11" spans="1:16" x14ac:dyDescent="0.35">
      <c r="A11" s="80"/>
      <c r="B11" s="182" t="s">
        <v>63</v>
      </c>
      <c r="C11" s="265">
        <v>4.7759999999999998</v>
      </c>
      <c r="D11" s="56">
        <v>0.57791227000000001</v>
      </c>
      <c r="E11" s="57">
        <v>0.60772532000000001</v>
      </c>
      <c r="F11" s="58">
        <v>0.63032412999999998</v>
      </c>
      <c r="G11" s="266">
        <f t="shared" si="0"/>
        <v>0.60532057333333333</v>
      </c>
      <c r="H11" s="267">
        <f t="shared" si="1"/>
        <v>2.6288550208465905E-2</v>
      </c>
      <c r="I11" s="268">
        <f t="shared" si="2"/>
        <v>4.3429137165621379</v>
      </c>
      <c r="J11" s="71">
        <v>0.499</v>
      </c>
      <c r="K11" s="71">
        <v>0.48</v>
      </c>
      <c r="L11" s="71">
        <v>0.45500000000000002</v>
      </c>
      <c r="M11" s="266">
        <f t="shared" si="3"/>
        <v>0.47799999999999998</v>
      </c>
      <c r="N11" s="267">
        <f t="shared" si="4"/>
        <v>2.2068076490713903E-2</v>
      </c>
      <c r="O11" s="268">
        <f t="shared" si="5"/>
        <v>4.6167524039150427</v>
      </c>
      <c r="P11" s="80"/>
    </row>
    <row r="12" spans="1:16" x14ac:dyDescent="0.35">
      <c r="A12" s="80"/>
      <c r="B12" s="182" t="s">
        <v>64</v>
      </c>
      <c r="C12" s="265">
        <v>1.514</v>
      </c>
      <c r="D12" s="56">
        <v>1.58727431</v>
      </c>
      <c r="E12" s="57">
        <v>1.3562125</v>
      </c>
      <c r="F12" s="58">
        <v>1.4156448800000001</v>
      </c>
      <c r="G12" s="266">
        <f t="shared" si="0"/>
        <v>1.4530438966666666</v>
      </c>
      <c r="H12" s="267">
        <f t="shared" si="1"/>
        <v>0.11998501925592303</v>
      </c>
      <c r="I12" s="268">
        <f t="shared" si="2"/>
        <v>8.2574944591263097</v>
      </c>
      <c r="J12" s="71">
        <v>1.667</v>
      </c>
      <c r="K12" s="71">
        <v>1.423</v>
      </c>
      <c r="L12" s="71">
        <v>1.5169999999999999</v>
      </c>
      <c r="M12" s="266">
        <f t="shared" si="3"/>
        <v>1.5356666666666665</v>
      </c>
      <c r="N12" s="267">
        <f t="shared" si="4"/>
        <v>0.12306637775336257</v>
      </c>
      <c r="O12" s="268">
        <f t="shared" si="5"/>
        <v>8.0138730900822175</v>
      </c>
      <c r="P12" s="80"/>
    </row>
    <row r="13" spans="1:16" x14ac:dyDescent="0.35">
      <c r="A13" s="80"/>
      <c r="B13" s="182" t="s">
        <v>65</v>
      </c>
      <c r="C13" s="265">
        <v>8.2929999999999993</v>
      </c>
      <c r="D13" s="56">
        <v>1.6409517499999999</v>
      </c>
      <c r="E13" s="57">
        <v>1.78520119</v>
      </c>
      <c r="F13" s="58">
        <v>1.7751667499999999</v>
      </c>
      <c r="G13" s="266">
        <f t="shared" si="0"/>
        <v>1.7337732299999999</v>
      </c>
      <c r="H13" s="267">
        <f t="shared" si="1"/>
        <v>8.0542180617184697E-2</v>
      </c>
      <c r="I13" s="268">
        <f t="shared" si="2"/>
        <v>4.6454853047410758</v>
      </c>
      <c r="J13" s="71">
        <v>1.87</v>
      </c>
      <c r="K13" s="71">
        <v>1.843</v>
      </c>
      <c r="L13" s="71">
        <v>1.766</v>
      </c>
      <c r="M13" s="266">
        <f t="shared" si="3"/>
        <v>1.8263333333333334</v>
      </c>
      <c r="N13" s="267">
        <f t="shared" si="4"/>
        <v>5.3966038703367296E-2</v>
      </c>
      <c r="O13" s="268">
        <f t="shared" si="5"/>
        <v>2.9548843969721097</v>
      </c>
      <c r="P13" s="80"/>
    </row>
    <row r="14" spans="1:16" x14ac:dyDescent="0.35">
      <c r="A14" s="80"/>
      <c r="B14" s="182" t="s">
        <v>66</v>
      </c>
      <c r="C14" s="265">
        <v>0.70299999999999996</v>
      </c>
      <c r="D14" s="56">
        <v>2.1266779900000001</v>
      </c>
      <c r="E14" s="57">
        <v>2.0787031699999998</v>
      </c>
      <c r="F14" s="58">
        <v>2.1947433900000002</v>
      </c>
      <c r="G14" s="266">
        <f t="shared" si="0"/>
        <v>2.13337485</v>
      </c>
      <c r="H14" s="267">
        <f t="shared" si="1"/>
        <v>5.8309254109504952E-2</v>
      </c>
      <c r="I14" s="268">
        <f t="shared" si="2"/>
        <v>2.7331930958830299</v>
      </c>
      <c r="J14" s="71">
        <v>2.242</v>
      </c>
      <c r="K14" s="71">
        <v>2.1680000000000001</v>
      </c>
      <c r="L14" s="71">
        <v>2.3359999999999999</v>
      </c>
      <c r="M14" s="266">
        <f t="shared" si="3"/>
        <v>2.2486666666666668</v>
      </c>
      <c r="N14" s="267">
        <f t="shared" si="4"/>
        <v>8.4198178919340699E-2</v>
      </c>
      <c r="O14" s="268">
        <f t="shared" si="5"/>
        <v>3.7443601654020471</v>
      </c>
      <c r="P14" s="80"/>
    </row>
    <row r="15" spans="1:16" x14ac:dyDescent="0.35">
      <c r="A15" s="80"/>
      <c r="B15" s="182" t="s">
        <v>67</v>
      </c>
      <c r="C15" s="265">
        <v>0.20799999999999999</v>
      </c>
      <c r="D15" s="56">
        <v>0.11983144</v>
      </c>
      <c r="E15" s="57">
        <v>0.12577785999999999</v>
      </c>
      <c r="F15" s="58">
        <v>0.10569294999999999</v>
      </c>
      <c r="G15" s="266">
        <f t="shared" si="0"/>
        <v>0.11710074999999999</v>
      </c>
      <c r="H15" s="267">
        <f t="shared" si="1"/>
        <v>1.0317141238448759E-2</v>
      </c>
      <c r="I15" s="268">
        <f t="shared" si="2"/>
        <v>8.8104826300845716</v>
      </c>
      <c r="J15" s="71">
        <v>0.11600000000000001</v>
      </c>
      <c r="K15" s="71">
        <v>0.129</v>
      </c>
      <c r="L15" s="71">
        <v>0.121</v>
      </c>
      <c r="M15" s="266">
        <f t="shared" si="3"/>
        <v>0.122</v>
      </c>
      <c r="N15" s="267">
        <f t="shared" si="4"/>
        <v>6.5574385243019999E-3</v>
      </c>
      <c r="O15" s="268">
        <f t="shared" si="5"/>
        <v>5.3749496100836058</v>
      </c>
      <c r="P15" s="80"/>
    </row>
    <row r="16" spans="1:16" x14ac:dyDescent="0.35">
      <c r="A16" s="80"/>
      <c r="B16" s="182" t="s">
        <v>68</v>
      </c>
      <c r="C16" s="265">
        <v>2.016</v>
      </c>
      <c r="D16" s="56">
        <v>0.67910795999999995</v>
      </c>
      <c r="E16" s="57">
        <v>0.57619423000000003</v>
      </c>
      <c r="F16" s="58">
        <v>0.63762074999999996</v>
      </c>
      <c r="G16" s="266">
        <f t="shared" si="0"/>
        <v>0.63097431333333331</v>
      </c>
      <c r="H16" s="267">
        <f t="shared" si="1"/>
        <v>5.1777797325699648E-2</v>
      </c>
      <c r="I16" s="268">
        <f t="shared" si="2"/>
        <v>8.2060071593352308</v>
      </c>
      <c r="J16" s="71">
        <v>0.65600000000000003</v>
      </c>
      <c r="K16" s="71">
        <v>0.57399999999999995</v>
      </c>
      <c r="L16" s="71">
        <v>0.58599999999999997</v>
      </c>
      <c r="M16" s="266">
        <f t="shared" si="3"/>
        <v>0.60533333333333328</v>
      </c>
      <c r="N16" s="267">
        <f t="shared" si="4"/>
        <v>4.4286943147313032E-2</v>
      </c>
      <c r="O16" s="268">
        <f t="shared" si="5"/>
        <v>7.3161249692697741</v>
      </c>
      <c r="P16" s="80"/>
    </row>
    <row r="17" spans="1:16" x14ac:dyDescent="0.35">
      <c r="A17" s="80"/>
      <c r="B17" s="182" t="s">
        <v>69</v>
      </c>
      <c r="C17" s="265">
        <v>3.12</v>
      </c>
      <c r="D17" s="56">
        <v>1.48786318</v>
      </c>
      <c r="E17" s="57">
        <v>1.29964602</v>
      </c>
      <c r="F17" s="58">
        <v>1.4886151599999999</v>
      </c>
      <c r="G17" s="266">
        <f t="shared" si="0"/>
        <v>1.4253747866666666</v>
      </c>
      <c r="H17" s="267">
        <f t="shared" si="1"/>
        <v>0.10888495508618687</v>
      </c>
      <c r="I17" s="268">
        <f t="shared" si="2"/>
        <v>7.6390403495786225</v>
      </c>
      <c r="J17" s="71">
        <v>1.641</v>
      </c>
      <c r="K17" s="71">
        <v>1.466</v>
      </c>
      <c r="L17" s="71">
        <v>1.5680000000000001</v>
      </c>
      <c r="M17" s="266">
        <f t="shared" si="3"/>
        <v>1.5583333333333336</v>
      </c>
      <c r="N17" s="267">
        <f t="shared" si="4"/>
        <v>8.789956389728755E-2</v>
      </c>
      <c r="O17" s="268">
        <f t="shared" si="5"/>
        <v>5.6406137260291462</v>
      </c>
      <c r="P17" s="80"/>
    </row>
    <row r="18" spans="1:16" ht="15" thickBot="1" x14ac:dyDescent="0.4">
      <c r="A18" s="80"/>
      <c r="B18" s="184" t="s">
        <v>70</v>
      </c>
      <c r="C18" s="269">
        <v>1.67</v>
      </c>
      <c r="D18" s="59">
        <v>1.2385397</v>
      </c>
      <c r="E18" s="60">
        <v>1.3107245000000001</v>
      </c>
      <c r="F18" s="61">
        <v>1.2781955</v>
      </c>
      <c r="G18" s="270">
        <f t="shared" si="0"/>
        <v>1.2758199000000001</v>
      </c>
      <c r="H18" s="271">
        <f t="shared" si="1"/>
        <v>3.6150988150809957E-2</v>
      </c>
      <c r="I18" s="272">
        <f t="shared" si="2"/>
        <v>2.8335494806759129</v>
      </c>
      <c r="J18" s="72">
        <v>1.3340000000000001</v>
      </c>
      <c r="K18" s="72">
        <v>1.4630000000000001</v>
      </c>
      <c r="L18" s="72">
        <v>1.399</v>
      </c>
      <c r="M18" s="270">
        <f t="shared" si="3"/>
        <v>1.3986666666666665</v>
      </c>
      <c r="N18" s="271">
        <f t="shared" si="4"/>
        <v>6.4500645991597119E-2</v>
      </c>
      <c r="O18" s="272">
        <f t="shared" si="5"/>
        <v>4.6115809812867345</v>
      </c>
      <c r="P18" s="80"/>
    </row>
    <row r="19" spans="1:16" ht="15" thickBot="1" x14ac:dyDescent="0.4">
      <c r="A19" s="80"/>
      <c r="B19" s="246"/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47"/>
      <c r="O19" s="248"/>
      <c r="P19" s="80"/>
    </row>
    <row r="20" spans="1:16" x14ac:dyDescent="0.35">
      <c r="A20" s="80"/>
      <c r="B20" s="182" t="s">
        <v>37</v>
      </c>
      <c r="C20" s="265">
        <v>4.0990000000000002</v>
      </c>
      <c r="D20" s="62">
        <v>0.73848318999999996</v>
      </c>
      <c r="E20" s="63">
        <v>0.68886941999999995</v>
      </c>
      <c r="F20" s="64">
        <v>0.67137539000000002</v>
      </c>
      <c r="G20" s="273">
        <f t="shared" ref="G20:G29" si="6">AVERAGE(D20:F20)</f>
        <v>0.69957599999999998</v>
      </c>
      <c r="H20" s="274">
        <f t="shared" ref="H20:H29" si="7">STDEV(D20:F20)</f>
        <v>3.4811454245439077E-2</v>
      </c>
      <c r="I20" s="275">
        <f t="shared" ref="I20:I29" si="8">(H20/G20)*100</f>
        <v>4.9760789743271747</v>
      </c>
      <c r="J20" s="71">
        <v>0.73499999999999999</v>
      </c>
      <c r="K20" s="71">
        <v>0.81399999999999995</v>
      </c>
      <c r="L20" s="71">
        <v>0.69399999999999995</v>
      </c>
      <c r="M20" s="273">
        <f t="shared" ref="M20:M29" si="9">AVERAGE(J20:L20)</f>
        <v>0.74766666666666659</v>
      </c>
      <c r="N20" s="274">
        <f t="shared" ref="N20:N29" si="10">STDEV(J20:L20)</f>
        <v>6.0994535274345132E-2</v>
      </c>
      <c r="O20" s="275">
        <f t="shared" ref="O20:O29" si="11">(N20/M20)*100</f>
        <v>8.1579851013390723</v>
      </c>
      <c r="P20" s="80"/>
    </row>
    <row r="21" spans="1:16" x14ac:dyDescent="0.35">
      <c r="A21" s="80"/>
      <c r="B21" s="182" t="s">
        <v>38</v>
      </c>
      <c r="C21" s="265">
        <v>5.49</v>
      </c>
      <c r="D21" s="65">
        <v>0.73734820000000001</v>
      </c>
      <c r="E21" s="66">
        <v>0.70546836000000002</v>
      </c>
      <c r="F21" s="67">
        <v>0.62400001000000005</v>
      </c>
      <c r="G21" s="266">
        <f t="shared" si="6"/>
        <v>0.68893885666666677</v>
      </c>
      <c r="H21" s="267">
        <f t="shared" si="7"/>
        <v>5.8454011020665053E-2</v>
      </c>
      <c r="I21" s="268">
        <f t="shared" si="8"/>
        <v>8.484644240199561</v>
      </c>
      <c r="J21" s="71">
        <v>0.746</v>
      </c>
      <c r="K21" s="71">
        <v>0.70699999999999996</v>
      </c>
      <c r="L21" s="71">
        <v>0.66700000000000004</v>
      </c>
      <c r="M21" s="266">
        <f t="shared" si="9"/>
        <v>0.70666666666666667</v>
      </c>
      <c r="N21" s="267">
        <f t="shared" si="10"/>
        <v>3.9501054838236051E-2</v>
      </c>
      <c r="O21" s="268">
        <f t="shared" si="11"/>
        <v>5.5897719110711392</v>
      </c>
      <c r="P21" s="80"/>
    </row>
    <row r="22" spans="1:16" x14ac:dyDescent="0.35">
      <c r="A22" s="80"/>
      <c r="B22" s="182" t="s">
        <v>39</v>
      </c>
      <c r="C22" s="265">
        <v>1.7729999999999999</v>
      </c>
      <c r="D22" s="65">
        <v>0.69302750000000002</v>
      </c>
      <c r="E22" s="66">
        <v>0.74113821999999996</v>
      </c>
      <c r="F22" s="67">
        <v>0.63696569000000003</v>
      </c>
      <c r="G22" s="266">
        <f t="shared" si="6"/>
        <v>0.69037713666666667</v>
      </c>
      <c r="H22" s="267">
        <f t="shared" si="7"/>
        <v>5.2136813491037499E-2</v>
      </c>
      <c r="I22" s="268">
        <f t="shared" si="8"/>
        <v>7.5519322297908902</v>
      </c>
      <c r="J22" s="71">
        <v>0.68600000000000005</v>
      </c>
      <c r="K22" s="71">
        <v>0.69399999999999995</v>
      </c>
      <c r="L22" s="71">
        <v>0.749</v>
      </c>
      <c r="M22" s="266">
        <f t="shared" si="9"/>
        <v>0.70966666666666667</v>
      </c>
      <c r="N22" s="267">
        <f t="shared" si="10"/>
        <v>3.4297716153314534E-2</v>
      </c>
      <c r="O22" s="268">
        <f t="shared" si="11"/>
        <v>4.8329332296826486</v>
      </c>
      <c r="P22" s="80"/>
    </row>
    <row r="23" spans="1:16" x14ac:dyDescent="0.35">
      <c r="A23" s="80"/>
      <c r="B23" s="182" t="s">
        <v>40</v>
      </c>
      <c r="C23" s="265">
        <v>5.81</v>
      </c>
      <c r="D23" s="65">
        <v>0.44849571999999999</v>
      </c>
      <c r="E23" s="66">
        <v>0.43470113999999999</v>
      </c>
      <c r="F23" s="67">
        <v>0.51233839999999997</v>
      </c>
      <c r="G23" s="266">
        <f t="shared" si="6"/>
        <v>0.46517841999999998</v>
      </c>
      <c r="H23" s="267">
        <f t="shared" si="7"/>
        <v>4.1420048219967094E-2</v>
      </c>
      <c r="I23" s="268">
        <f t="shared" si="8"/>
        <v>8.9041207500483566</v>
      </c>
      <c r="J23" s="71">
        <v>0.46500000000000002</v>
      </c>
      <c r="K23" s="71">
        <v>0.502</v>
      </c>
      <c r="L23" s="71">
        <v>0.55800000000000005</v>
      </c>
      <c r="M23" s="266">
        <f t="shared" si="9"/>
        <v>0.50833333333333341</v>
      </c>
      <c r="N23" s="267">
        <f t="shared" si="10"/>
        <v>4.6822359331128702E-2</v>
      </c>
      <c r="O23" s="268">
        <f t="shared" si="11"/>
        <v>9.2109559339925298</v>
      </c>
      <c r="P23" s="80"/>
    </row>
    <row r="24" spans="1:16" x14ac:dyDescent="0.35">
      <c r="A24" s="80"/>
      <c r="B24" s="182" t="s">
        <v>41</v>
      </c>
      <c r="C24" s="265">
        <v>10.587999999999999</v>
      </c>
      <c r="D24" s="65">
        <v>0.66464716000000001</v>
      </c>
      <c r="E24" s="66">
        <v>0.59735148999999998</v>
      </c>
      <c r="F24" s="67">
        <v>0.70903360999999998</v>
      </c>
      <c r="G24" s="266">
        <f t="shared" si="6"/>
        <v>0.65701075333333325</v>
      </c>
      <c r="H24" s="267">
        <f t="shared" si="7"/>
        <v>5.6231308112186344E-2</v>
      </c>
      <c r="I24" s="268">
        <f t="shared" si="8"/>
        <v>8.5586587170602186</v>
      </c>
      <c r="J24" s="71">
        <v>0.746</v>
      </c>
      <c r="K24" s="71">
        <v>0.70399999999999996</v>
      </c>
      <c r="L24" s="71">
        <v>0.79900000000000004</v>
      </c>
      <c r="M24" s="266">
        <f t="shared" si="9"/>
        <v>0.7496666666666667</v>
      </c>
      <c r="N24" s="267">
        <f t="shared" si="10"/>
        <v>4.7606022028030624E-2</v>
      </c>
      <c r="O24" s="268">
        <f t="shared" si="11"/>
        <v>6.3502919557177346</v>
      </c>
      <c r="P24" s="80"/>
    </row>
    <row r="25" spans="1:16" x14ac:dyDescent="0.35">
      <c r="A25" s="80"/>
      <c r="B25" s="182" t="s">
        <v>42</v>
      </c>
      <c r="C25" s="265">
        <v>10.32</v>
      </c>
      <c r="D25" s="65">
        <v>0.70418745000000005</v>
      </c>
      <c r="E25" s="66">
        <v>0.68795543999999997</v>
      </c>
      <c r="F25" s="67">
        <v>0.63749087000000004</v>
      </c>
      <c r="G25" s="266">
        <f t="shared" si="6"/>
        <v>0.67654458666666673</v>
      </c>
      <c r="H25" s="267">
        <f t="shared" si="7"/>
        <v>3.478166365012221E-2</v>
      </c>
      <c r="I25" s="268">
        <f t="shared" si="8"/>
        <v>5.1410748582722938</v>
      </c>
      <c r="J25" s="71">
        <v>0.71299999999999997</v>
      </c>
      <c r="K25" s="71">
        <v>0.69399999999999995</v>
      </c>
      <c r="L25" s="71">
        <v>0.69599999999999995</v>
      </c>
      <c r="M25" s="266">
        <f t="shared" si="9"/>
        <v>0.70099999999999996</v>
      </c>
      <c r="N25" s="267">
        <f t="shared" si="10"/>
        <v>1.0440306508910559E-2</v>
      </c>
      <c r="O25" s="268">
        <f t="shared" si="11"/>
        <v>1.4893447230970842</v>
      </c>
      <c r="P25" s="80"/>
    </row>
    <row r="26" spans="1:16" x14ac:dyDescent="0.35">
      <c r="A26" s="80"/>
      <c r="B26" s="182" t="s">
        <v>43</v>
      </c>
      <c r="C26" s="265">
        <v>0.67600000000000005</v>
      </c>
      <c r="D26" s="65">
        <v>0.70961695999999996</v>
      </c>
      <c r="E26" s="66">
        <v>0.63521015999999997</v>
      </c>
      <c r="F26" s="67">
        <v>0.73947452999999996</v>
      </c>
      <c r="G26" s="266">
        <f t="shared" si="6"/>
        <v>0.69476721666666663</v>
      </c>
      <c r="H26" s="267">
        <f t="shared" si="7"/>
        <v>5.3694979939223675E-2</v>
      </c>
      <c r="I26" s="268">
        <f t="shared" si="8"/>
        <v>7.7284849732605174</v>
      </c>
      <c r="J26" s="71">
        <v>0.79400000000000004</v>
      </c>
      <c r="K26" s="71">
        <v>0.69199999999999995</v>
      </c>
      <c r="L26" s="71">
        <v>0.66200000000000003</v>
      </c>
      <c r="M26" s="266">
        <f t="shared" si="9"/>
        <v>0.71600000000000008</v>
      </c>
      <c r="N26" s="267">
        <f t="shared" si="10"/>
        <v>6.9195375568024797E-2</v>
      </c>
      <c r="O26" s="268">
        <f t="shared" si="11"/>
        <v>9.6641585988861447</v>
      </c>
      <c r="P26" s="80"/>
    </row>
    <row r="27" spans="1:16" x14ac:dyDescent="0.35">
      <c r="A27" s="80"/>
      <c r="B27" s="182" t="s">
        <v>44</v>
      </c>
      <c r="C27" s="265">
        <v>1.61</v>
      </c>
      <c r="D27" s="65">
        <v>2.4984383600000002</v>
      </c>
      <c r="E27" s="66">
        <v>2.7314636700000001</v>
      </c>
      <c r="F27" s="67">
        <v>2.4934344300000002</v>
      </c>
      <c r="G27" s="266">
        <f t="shared" si="6"/>
        <v>2.5744454866666668</v>
      </c>
      <c r="H27" s="267">
        <f t="shared" si="7"/>
        <v>0.13600475084288938</v>
      </c>
      <c r="I27" s="268">
        <f t="shared" si="8"/>
        <v>5.2828755375583896</v>
      </c>
      <c r="J27" s="71">
        <v>2.7189999999999999</v>
      </c>
      <c r="K27" s="71">
        <v>2.9849999999999999</v>
      </c>
      <c r="L27" s="71">
        <v>2.66</v>
      </c>
      <c r="M27" s="266">
        <f t="shared" si="9"/>
        <v>2.7880000000000003</v>
      </c>
      <c r="N27" s="267">
        <f t="shared" si="10"/>
        <v>0.1731386727452881</v>
      </c>
      <c r="O27" s="268">
        <f t="shared" si="11"/>
        <v>6.2101389076502187</v>
      </c>
      <c r="P27" s="80"/>
    </row>
    <row r="28" spans="1:16" x14ac:dyDescent="0.35">
      <c r="A28" s="80"/>
      <c r="B28" s="182" t="s">
        <v>45</v>
      </c>
      <c r="C28" s="265">
        <v>6.718</v>
      </c>
      <c r="D28" s="65">
        <v>0.22669418</v>
      </c>
      <c r="E28" s="66">
        <v>0.26134536000000003</v>
      </c>
      <c r="F28" s="67">
        <v>0.25635877000000001</v>
      </c>
      <c r="G28" s="266">
        <f t="shared" si="6"/>
        <v>0.24813277</v>
      </c>
      <c r="H28" s="267">
        <f t="shared" si="7"/>
        <v>1.8733029008894973E-2</v>
      </c>
      <c r="I28" s="268">
        <f t="shared" si="8"/>
        <v>7.5495989541788351</v>
      </c>
      <c r="J28" s="71">
        <v>0.182</v>
      </c>
      <c r="K28" s="71">
        <v>0.214</v>
      </c>
      <c r="L28" s="71">
        <v>0.2</v>
      </c>
      <c r="M28" s="266">
        <f t="shared" si="9"/>
        <v>0.19866666666666669</v>
      </c>
      <c r="N28" s="267">
        <f t="shared" si="10"/>
        <v>1.6041612554021287E-2</v>
      </c>
      <c r="O28" s="268">
        <f t="shared" si="11"/>
        <v>8.0746371916214539</v>
      </c>
      <c r="P28" s="80"/>
    </row>
    <row r="29" spans="1:16" ht="15" thickBot="1" x14ac:dyDescent="0.4">
      <c r="A29" s="80"/>
      <c r="B29" s="184" t="s">
        <v>46</v>
      </c>
      <c r="C29" s="269">
        <v>6.0289999999999999</v>
      </c>
      <c r="D29" s="68">
        <v>1.2010142800000001</v>
      </c>
      <c r="E29" s="69">
        <v>1.0914010999999999</v>
      </c>
      <c r="F29" s="70">
        <v>1.27613413</v>
      </c>
      <c r="G29" s="270">
        <f t="shared" si="6"/>
        <v>1.1895165033333333</v>
      </c>
      <c r="H29" s="271">
        <f t="shared" si="7"/>
        <v>9.2901680525449282E-2</v>
      </c>
      <c r="I29" s="272">
        <f t="shared" si="8"/>
        <v>7.8100371255980656</v>
      </c>
      <c r="J29" s="72">
        <v>1.329</v>
      </c>
      <c r="K29" s="72">
        <v>1.2350000000000001</v>
      </c>
      <c r="L29" s="72">
        <v>1.429</v>
      </c>
      <c r="M29" s="270">
        <f t="shared" si="9"/>
        <v>1.3310000000000002</v>
      </c>
      <c r="N29" s="271">
        <f t="shared" si="10"/>
        <v>9.7015462685079198E-2</v>
      </c>
      <c r="O29" s="272">
        <f t="shared" si="11"/>
        <v>7.2889153031614713</v>
      </c>
      <c r="P29" s="80"/>
    </row>
    <row r="30" spans="1:16" ht="14.5" customHeight="1" thickBot="1" x14ac:dyDescent="0.4">
      <c r="A30" s="80"/>
      <c r="B30" s="246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8"/>
      <c r="P30" s="80"/>
    </row>
    <row r="31" spans="1:16" x14ac:dyDescent="0.35">
      <c r="A31" s="80"/>
      <c r="B31" s="182" t="s">
        <v>47</v>
      </c>
      <c r="C31" s="265">
        <v>3.04</v>
      </c>
      <c r="D31" s="62">
        <v>1.3641547000000001</v>
      </c>
      <c r="E31" s="63">
        <v>1.4373595699999999</v>
      </c>
      <c r="F31" s="64">
        <v>1.4860248599999999</v>
      </c>
      <c r="G31" s="273">
        <f t="shared" ref="G31:G40" si="12">AVERAGE(D31:F31)</f>
        <v>1.4291797099999999</v>
      </c>
      <c r="H31" s="274">
        <f t="shared" ref="H31:H40" si="13">STDEV(D31:F31)</f>
        <v>6.1345468918422082E-2</v>
      </c>
      <c r="I31" s="275">
        <f t="shared" ref="I31:I40" si="14">(H31/G31)*100</f>
        <v>4.2923551523427435</v>
      </c>
      <c r="J31" s="73">
        <v>1.4550000000000001</v>
      </c>
      <c r="K31" s="74">
        <v>1.4179999999999999</v>
      </c>
      <c r="L31" s="75">
        <v>1.5920000000000001</v>
      </c>
      <c r="M31" s="276">
        <f t="shared" ref="M31:M40" si="15">AVERAGE(J31:L31)</f>
        <v>1.4883333333333333</v>
      </c>
      <c r="N31" s="267">
        <f t="shared" ref="N31:N40" si="16">STDEV(J31:L31)</f>
        <v>9.1664242392185541E-2</v>
      </c>
      <c r="O31" s="268">
        <f t="shared" ref="O31:O40" si="17">(N31/M31)*100</f>
        <v>6.1588516724872706</v>
      </c>
      <c r="P31" s="80"/>
    </row>
    <row r="32" spans="1:16" x14ac:dyDescent="0.35">
      <c r="A32" s="80"/>
      <c r="B32" s="182" t="s">
        <v>48</v>
      </c>
      <c r="C32" s="265">
        <v>2.476</v>
      </c>
      <c r="D32" s="65">
        <v>1.9075043199999999</v>
      </c>
      <c r="E32" s="66">
        <v>1.8645677599999999</v>
      </c>
      <c r="F32" s="67">
        <v>1.8641891500000001</v>
      </c>
      <c r="G32" s="266">
        <f t="shared" si="12"/>
        <v>1.8787537433333334</v>
      </c>
      <c r="H32" s="267">
        <f t="shared" si="13"/>
        <v>2.4899449399182129E-2</v>
      </c>
      <c r="I32" s="268">
        <f t="shared" si="14"/>
        <v>1.3253173539925931</v>
      </c>
      <c r="J32" s="76">
        <v>2.0179999999999998</v>
      </c>
      <c r="K32" s="71">
        <v>1.94</v>
      </c>
      <c r="L32" s="77">
        <v>2.0150000000000001</v>
      </c>
      <c r="M32" s="276">
        <f t="shared" si="15"/>
        <v>1.9909999999999999</v>
      </c>
      <c r="N32" s="267">
        <f t="shared" si="16"/>
        <v>4.4192759587968707E-2</v>
      </c>
      <c r="O32" s="268">
        <f t="shared" si="17"/>
        <v>2.2196262977382575</v>
      </c>
      <c r="P32" s="80"/>
    </row>
    <row r="33" spans="1:16" x14ac:dyDescent="0.35">
      <c r="A33" s="80"/>
      <c r="B33" s="182" t="s">
        <v>49</v>
      </c>
      <c r="C33" s="265">
        <v>2.1480000000000001</v>
      </c>
      <c r="D33" s="65">
        <v>1.2676784999999999</v>
      </c>
      <c r="E33" s="66">
        <v>1.22269034</v>
      </c>
      <c r="F33" s="67">
        <v>1.3037605299999999</v>
      </c>
      <c r="G33" s="266">
        <f t="shared" si="12"/>
        <v>1.2647097899999999</v>
      </c>
      <c r="H33" s="267">
        <f t="shared" si="13"/>
        <v>4.0616546578421668E-2</v>
      </c>
      <c r="I33" s="268">
        <f t="shared" si="14"/>
        <v>3.211530969363467</v>
      </c>
      <c r="J33" s="76">
        <v>1.4059999999999999</v>
      </c>
      <c r="K33" s="71">
        <v>1.5660000000000001</v>
      </c>
      <c r="L33" s="77">
        <v>1.508</v>
      </c>
      <c r="M33" s="276">
        <f t="shared" si="15"/>
        <v>1.4933333333333334</v>
      </c>
      <c r="N33" s="267">
        <f t="shared" si="16"/>
        <v>8.1002057587035062E-2</v>
      </c>
      <c r="O33" s="268">
        <f t="shared" si="17"/>
        <v>5.4242449277032403</v>
      </c>
      <c r="P33" s="80"/>
    </row>
    <row r="34" spans="1:16" x14ac:dyDescent="0.35">
      <c r="A34" s="80"/>
      <c r="B34" s="182" t="s">
        <v>50</v>
      </c>
      <c r="C34" s="265">
        <v>1.823</v>
      </c>
      <c r="D34" s="65">
        <v>0.39635714999999999</v>
      </c>
      <c r="E34" s="66">
        <v>0.42914595999999999</v>
      </c>
      <c r="F34" s="67">
        <v>0.42104187999999998</v>
      </c>
      <c r="G34" s="266">
        <f t="shared" si="12"/>
        <v>0.41551499666666664</v>
      </c>
      <c r="H34" s="267">
        <f t="shared" si="13"/>
        <v>1.7078827384783574E-2</v>
      </c>
      <c r="I34" s="268">
        <f t="shared" si="14"/>
        <v>4.110279417540375</v>
      </c>
      <c r="J34" s="76">
        <v>0.40500000000000003</v>
      </c>
      <c r="K34" s="71">
        <v>0.42099999999999999</v>
      </c>
      <c r="L34" s="77">
        <v>0.42399999999999999</v>
      </c>
      <c r="M34" s="276">
        <f t="shared" si="15"/>
        <v>0.41666666666666669</v>
      </c>
      <c r="N34" s="267">
        <f t="shared" si="16"/>
        <v>1.0214368964029686E-2</v>
      </c>
      <c r="O34" s="268">
        <f t="shared" si="17"/>
        <v>2.4514485513671245</v>
      </c>
      <c r="P34" s="80"/>
    </row>
    <row r="35" spans="1:16" x14ac:dyDescent="0.35">
      <c r="A35" s="80"/>
      <c r="B35" s="182" t="s">
        <v>51</v>
      </c>
      <c r="C35" s="265">
        <v>2.3620000000000001</v>
      </c>
      <c r="D35" s="65">
        <v>1.8165973399999999</v>
      </c>
      <c r="E35" s="66">
        <v>1.77850628</v>
      </c>
      <c r="F35" s="67">
        <v>1.6859126099999999</v>
      </c>
      <c r="G35" s="266">
        <f t="shared" si="12"/>
        <v>1.7603387433333333</v>
      </c>
      <c r="H35" s="267">
        <f t="shared" si="13"/>
        <v>6.7209889191950284E-2</v>
      </c>
      <c r="I35" s="268">
        <f t="shared" si="14"/>
        <v>3.8180088603107905</v>
      </c>
      <c r="J35" s="76">
        <v>2.0169999999999999</v>
      </c>
      <c r="K35" s="71">
        <v>1.9019999999999999</v>
      </c>
      <c r="L35" s="77">
        <v>1.8759999999999999</v>
      </c>
      <c r="M35" s="276">
        <f t="shared" si="15"/>
        <v>1.9316666666666666</v>
      </c>
      <c r="N35" s="267">
        <f t="shared" si="16"/>
        <v>7.5035547131565142E-2</v>
      </c>
      <c r="O35" s="268">
        <f t="shared" si="17"/>
        <v>3.8844976944727425</v>
      </c>
      <c r="P35" s="80"/>
    </row>
    <row r="36" spans="1:16" x14ac:dyDescent="0.35">
      <c r="A36" s="80"/>
      <c r="B36" s="182" t="s">
        <v>52</v>
      </c>
      <c r="C36" s="265">
        <v>1.6040000000000001</v>
      </c>
      <c r="D36" s="65">
        <v>0.33687856999999999</v>
      </c>
      <c r="E36" s="66">
        <v>0.38206785999999998</v>
      </c>
      <c r="F36" s="67">
        <v>0.37784725000000002</v>
      </c>
      <c r="G36" s="266">
        <f t="shared" si="12"/>
        <v>0.36559789333333331</v>
      </c>
      <c r="H36" s="267">
        <f t="shared" si="13"/>
        <v>2.4961030362075073E-2</v>
      </c>
      <c r="I36" s="268">
        <f t="shared" si="14"/>
        <v>6.8274546481910088</v>
      </c>
      <c r="J36" s="76">
        <v>0.378</v>
      </c>
      <c r="K36" s="71">
        <v>0.34699999999999998</v>
      </c>
      <c r="L36" s="77">
        <v>0.35499999999999998</v>
      </c>
      <c r="M36" s="276">
        <f t="shared" si="15"/>
        <v>0.36000000000000004</v>
      </c>
      <c r="N36" s="267">
        <f t="shared" si="16"/>
        <v>1.6093476939431094E-2</v>
      </c>
      <c r="O36" s="268">
        <f t="shared" si="17"/>
        <v>4.4704102609530807</v>
      </c>
      <c r="P36" s="80"/>
    </row>
    <row r="37" spans="1:16" x14ac:dyDescent="0.35">
      <c r="A37" s="80"/>
      <c r="B37" s="182" t="s">
        <v>53</v>
      </c>
      <c r="C37" s="265">
        <v>2.4089999999999998</v>
      </c>
      <c r="D37" s="65">
        <v>0.20351111999999999</v>
      </c>
      <c r="E37" s="66">
        <v>0.21804873999999999</v>
      </c>
      <c r="F37" s="67">
        <v>0.22402732</v>
      </c>
      <c r="G37" s="266">
        <f t="shared" si="12"/>
        <v>0.21519572666666667</v>
      </c>
      <c r="H37" s="267">
        <f t="shared" si="13"/>
        <v>1.0551463378135444E-2</v>
      </c>
      <c r="I37" s="268">
        <f t="shared" si="14"/>
        <v>4.9031937304588871</v>
      </c>
      <c r="J37" s="76">
        <v>0.19700000000000001</v>
      </c>
      <c r="K37" s="71">
        <v>0.191</v>
      </c>
      <c r="L37" s="77">
        <v>0.193</v>
      </c>
      <c r="M37" s="276">
        <f t="shared" si="15"/>
        <v>0.19366666666666665</v>
      </c>
      <c r="N37" s="267">
        <f t="shared" si="16"/>
        <v>3.0550504633038958E-3</v>
      </c>
      <c r="O37" s="268">
        <f t="shared" si="17"/>
        <v>1.5774787245975368</v>
      </c>
      <c r="P37" s="80"/>
    </row>
    <row r="38" spans="1:16" x14ac:dyDescent="0.35">
      <c r="A38" s="80"/>
      <c r="B38" s="182" t="s">
        <v>54</v>
      </c>
      <c r="C38" s="265">
        <v>15.621</v>
      </c>
      <c r="D38" s="65">
        <v>0.57791227000000001</v>
      </c>
      <c r="E38" s="66">
        <v>0.60772532000000001</v>
      </c>
      <c r="F38" s="67">
        <v>0.63032412999999998</v>
      </c>
      <c r="G38" s="266">
        <f t="shared" si="12"/>
        <v>0.60532057333333333</v>
      </c>
      <c r="H38" s="267">
        <f t="shared" si="13"/>
        <v>2.6288550208465905E-2</v>
      </c>
      <c r="I38" s="268">
        <f t="shared" si="14"/>
        <v>4.3429137165621379</v>
      </c>
      <c r="J38" s="76">
        <v>0.55000000000000004</v>
      </c>
      <c r="K38" s="71">
        <v>0.58399999999999996</v>
      </c>
      <c r="L38" s="77">
        <v>0.6</v>
      </c>
      <c r="M38" s="276">
        <f t="shared" si="15"/>
        <v>0.57799999999999996</v>
      </c>
      <c r="N38" s="267">
        <f t="shared" si="16"/>
        <v>2.5534290669607371E-2</v>
      </c>
      <c r="O38" s="268">
        <f t="shared" si="17"/>
        <v>4.4176973476829362</v>
      </c>
      <c r="P38" s="80"/>
    </row>
    <row r="39" spans="1:16" x14ac:dyDescent="0.35">
      <c r="A39" s="80"/>
      <c r="B39" s="182" t="s">
        <v>55</v>
      </c>
      <c r="C39" s="265">
        <v>0.84</v>
      </c>
      <c r="D39" s="65">
        <v>0.99920790999999998</v>
      </c>
      <c r="E39" s="66">
        <v>1.05000732</v>
      </c>
      <c r="F39" s="67">
        <v>1.0154506000000001</v>
      </c>
      <c r="G39" s="266">
        <f t="shared" si="12"/>
        <v>1.0215552766666667</v>
      </c>
      <c r="H39" s="267">
        <f t="shared" si="13"/>
        <v>2.5944080673449048E-2</v>
      </c>
      <c r="I39" s="268">
        <f t="shared" si="14"/>
        <v>2.539664888042529</v>
      </c>
      <c r="J39" s="76">
        <v>1.038</v>
      </c>
      <c r="K39" s="71">
        <v>1.0720000000000001</v>
      </c>
      <c r="L39" s="77">
        <v>0.99199999999999999</v>
      </c>
      <c r="M39" s="276">
        <f t="shared" si="15"/>
        <v>1.034</v>
      </c>
      <c r="N39" s="267">
        <f t="shared" si="16"/>
        <v>4.0149719799769494E-2</v>
      </c>
      <c r="O39" s="268">
        <f t="shared" si="17"/>
        <v>3.8829516247359281</v>
      </c>
      <c r="P39" s="80"/>
    </row>
    <row r="40" spans="1:16" ht="15" thickBot="1" x14ac:dyDescent="0.4">
      <c r="A40" s="80"/>
      <c r="B40" s="184" t="s">
        <v>56</v>
      </c>
      <c r="C40" s="269">
        <v>3.8690000000000002</v>
      </c>
      <c r="D40" s="68">
        <v>0.50161493000000001</v>
      </c>
      <c r="E40" s="69">
        <v>0.46803900999999998</v>
      </c>
      <c r="F40" s="70">
        <v>0.48719862000000003</v>
      </c>
      <c r="G40" s="270">
        <f t="shared" si="12"/>
        <v>0.48561751999999997</v>
      </c>
      <c r="H40" s="271">
        <f t="shared" si="13"/>
        <v>1.6843708287342805E-2</v>
      </c>
      <c r="I40" s="272">
        <f t="shared" si="14"/>
        <v>3.4685133039151479</v>
      </c>
      <c r="J40" s="78">
        <v>0.62</v>
      </c>
      <c r="K40" s="72">
        <v>0.58199999999999996</v>
      </c>
      <c r="L40" s="79">
        <v>0.58099999999999996</v>
      </c>
      <c r="M40" s="277">
        <f t="shared" si="15"/>
        <v>0.59433333333333327</v>
      </c>
      <c r="N40" s="271">
        <f t="shared" si="16"/>
        <v>2.2233608194203076E-2</v>
      </c>
      <c r="O40" s="272">
        <f t="shared" si="17"/>
        <v>3.7409323938647918</v>
      </c>
      <c r="P40" s="80"/>
    </row>
    <row r="41" spans="1:16" x14ac:dyDescent="0.3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</row>
    <row r="42" spans="1:16" x14ac:dyDescent="0.3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</row>
  </sheetData>
  <mergeCells count="12">
    <mergeCell ref="C5:E5"/>
    <mergeCell ref="F5:K5"/>
    <mergeCell ref="B19:O19"/>
    <mergeCell ref="B30:O30"/>
    <mergeCell ref="A1:P1"/>
    <mergeCell ref="D8:F8"/>
    <mergeCell ref="J8:L8"/>
    <mergeCell ref="B8:C8"/>
    <mergeCell ref="C3:E3"/>
    <mergeCell ref="F3:K3"/>
    <mergeCell ref="C4:E4"/>
    <mergeCell ref="F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98363-38FF-4622-9C58-5C0E60CD9A3A}">
  <dimension ref="A1:E13"/>
  <sheetViews>
    <sheetView workbookViewId="0">
      <selection activeCell="C4" sqref="C4:E4"/>
    </sheetView>
  </sheetViews>
  <sheetFormatPr baseColWidth="10" defaultRowHeight="12.5" x14ac:dyDescent="0.35"/>
  <cols>
    <col min="1" max="1" width="10.90625" style="85"/>
    <col min="2" max="2" width="16.08984375" style="85" customWidth="1"/>
    <col min="3" max="4" width="24.7265625" style="85" customWidth="1"/>
    <col min="5" max="5" width="44.1796875" style="85" customWidth="1"/>
    <col min="6" max="16384" width="10.90625" style="85"/>
  </cols>
  <sheetData>
    <row r="1" spans="1:5" ht="27.5" customHeight="1" x14ac:dyDescent="0.35">
      <c r="A1" s="214" t="s">
        <v>33</v>
      </c>
      <c r="B1" s="214"/>
      <c r="C1" s="214"/>
      <c r="D1" s="214"/>
      <c r="E1" s="214"/>
    </row>
    <row r="2" spans="1:5" ht="13.5" thickBot="1" x14ac:dyDescent="0.4">
      <c r="A2" s="86"/>
    </row>
    <row r="3" spans="1:5" ht="19" customHeight="1" thickBot="1" x14ac:dyDescent="0.4">
      <c r="B3" s="201" t="s">
        <v>0</v>
      </c>
      <c r="C3" s="222" t="s">
        <v>1</v>
      </c>
      <c r="D3" s="222"/>
      <c r="E3" s="223"/>
    </row>
    <row r="4" spans="1:5" ht="19" customHeight="1" thickBot="1" x14ac:dyDescent="0.4">
      <c r="B4" s="190" t="s">
        <v>4</v>
      </c>
      <c r="C4" s="222" t="s">
        <v>76</v>
      </c>
      <c r="D4" s="222"/>
      <c r="E4" s="223"/>
    </row>
    <row r="5" spans="1:5" ht="19" customHeight="1" thickBot="1" x14ac:dyDescent="0.4">
      <c r="B5" s="190" t="s">
        <v>8</v>
      </c>
      <c r="C5" s="222" t="s">
        <v>72</v>
      </c>
      <c r="D5" s="222"/>
      <c r="E5" s="223"/>
    </row>
    <row r="6" spans="1:5" ht="13" thickBot="1" x14ac:dyDescent="0.4"/>
    <row r="7" spans="1:5" ht="28" customHeight="1" thickBot="1" x14ac:dyDescent="0.4">
      <c r="B7" s="250" t="s">
        <v>3</v>
      </c>
      <c r="C7" s="251"/>
      <c r="D7" s="252"/>
    </row>
    <row r="8" spans="1:5" ht="34" customHeight="1" x14ac:dyDescent="0.35">
      <c r="B8" s="249" t="s">
        <v>2</v>
      </c>
      <c r="C8" s="82" t="s">
        <v>5</v>
      </c>
      <c r="D8" s="83" t="s">
        <v>6</v>
      </c>
    </row>
    <row r="9" spans="1:5" ht="34" customHeight="1" thickBot="1" x14ac:dyDescent="0.4">
      <c r="B9" s="249"/>
      <c r="C9" s="211" t="s">
        <v>7</v>
      </c>
      <c r="D9" s="212" t="s">
        <v>9</v>
      </c>
    </row>
    <row r="10" spans="1:5" ht="13" x14ac:dyDescent="0.35">
      <c r="B10" s="87">
        <v>0</v>
      </c>
      <c r="C10" s="4">
        <v>0</v>
      </c>
      <c r="D10" s="192">
        <v>1.8358019999999999E-2</v>
      </c>
    </row>
    <row r="11" spans="1:5" ht="13" x14ac:dyDescent="0.35">
      <c r="B11" s="87">
        <v>0.5</v>
      </c>
      <c r="C11" s="4">
        <v>0</v>
      </c>
      <c r="D11" s="192">
        <v>0.10638483</v>
      </c>
    </row>
    <row r="12" spans="1:5" ht="13" x14ac:dyDescent="0.35">
      <c r="B12" s="87">
        <v>5</v>
      </c>
      <c r="C12" s="4">
        <v>0.82973978000000004</v>
      </c>
      <c r="D12" s="192">
        <v>0.67571462999999998</v>
      </c>
    </row>
    <row r="13" spans="1:5" ht="13.5" thickBot="1" x14ac:dyDescent="0.4">
      <c r="B13" s="88">
        <v>50</v>
      </c>
      <c r="C13" s="6">
        <v>1.33420954</v>
      </c>
      <c r="D13" s="193">
        <v>1.6956827699999999</v>
      </c>
    </row>
  </sheetData>
  <mergeCells count="6">
    <mergeCell ref="B8:B9"/>
    <mergeCell ref="B7:D7"/>
    <mergeCell ref="A1:E1"/>
    <mergeCell ref="C4:E4"/>
    <mergeCell ref="C3:E3"/>
    <mergeCell ref="C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E1C62-A4E1-449D-BD3E-54116F336891}">
  <dimension ref="A1:U25"/>
  <sheetViews>
    <sheetView zoomScale="93" workbookViewId="0">
      <selection activeCell="C4" sqref="C4:G4"/>
    </sheetView>
  </sheetViews>
  <sheetFormatPr baseColWidth="10" defaultRowHeight="28" customHeight="1" x14ac:dyDescent="0.25"/>
  <cols>
    <col min="1" max="1" width="5.6328125" style="80" customWidth="1"/>
    <col min="2" max="2" width="24.90625" style="80" customWidth="1"/>
    <col min="3" max="6" width="9.36328125" style="80" customWidth="1"/>
    <col min="7" max="7" width="18.54296875" style="80" customWidth="1"/>
    <col min="8" max="8" width="11.90625" style="80" customWidth="1"/>
    <col min="9" max="9" width="23.26953125" style="80" customWidth="1"/>
    <col min="10" max="13" width="10.90625" style="80" customWidth="1"/>
    <col min="14" max="14" width="24.08984375" style="80" customWidth="1"/>
    <col min="15" max="18" width="10.90625" style="80" customWidth="1"/>
    <col min="19" max="16384" width="10.90625" style="80"/>
  </cols>
  <sheetData>
    <row r="1" spans="1:7" ht="28" customHeight="1" x14ac:dyDescent="0.25">
      <c r="A1" s="214" t="s">
        <v>21</v>
      </c>
      <c r="B1" s="214"/>
      <c r="C1" s="214"/>
      <c r="D1" s="214"/>
      <c r="E1" s="214"/>
      <c r="F1" s="214"/>
      <c r="G1" s="214"/>
    </row>
    <row r="2" spans="1:7" ht="28" customHeight="1" thickBot="1" x14ac:dyDescent="0.3">
      <c r="A2" s="86"/>
      <c r="B2" s="86"/>
      <c r="C2" s="86"/>
      <c r="D2" s="86"/>
      <c r="E2" s="86"/>
      <c r="F2" s="86"/>
      <c r="G2" s="86"/>
    </row>
    <row r="3" spans="1:7" ht="28" customHeight="1" thickBot="1" x14ac:dyDescent="0.3">
      <c r="B3" s="201" t="s">
        <v>4</v>
      </c>
      <c r="C3" s="278" t="s">
        <v>77</v>
      </c>
      <c r="D3" s="278"/>
      <c r="E3" s="278"/>
      <c r="F3" s="278"/>
      <c r="G3" s="279"/>
    </row>
    <row r="4" spans="1:7" ht="42" customHeight="1" thickBot="1" x14ac:dyDescent="0.3">
      <c r="B4" s="190" t="s">
        <v>8</v>
      </c>
      <c r="C4" s="259" t="s">
        <v>72</v>
      </c>
      <c r="D4" s="259"/>
      <c r="E4" s="259"/>
      <c r="F4" s="259"/>
      <c r="G4" s="260"/>
    </row>
    <row r="5" spans="1:7" ht="28" customHeight="1" thickBot="1" x14ac:dyDescent="0.3"/>
    <row r="6" spans="1:7" ht="28" customHeight="1" thickBot="1" x14ac:dyDescent="0.3">
      <c r="B6" s="250" t="s">
        <v>17</v>
      </c>
      <c r="C6" s="251"/>
      <c r="D6" s="251"/>
      <c r="E6" s="251"/>
      <c r="F6" s="252"/>
    </row>
    <row r="7" spans="1:7" ht="28" customHeight="1" thickBot="1" x14ac:dyDescent="0.3">
      <c r="B7" s="89"/>
      <c r="C7" s="90" t="s">
        <v>10</v>
      </c>
      <c r="D7" s="91" t="s">
        <v>11</v>
      </c>
      <c r="E7" s="92" t="s">
        <v>12</v>
      </c>
      <c r="F7" s="93" t="s">
        <v>13</v>
      </c>
    </row>
    <row r="8" spans="1:7" ht="28" customHeight="1" x14ac:dyDescent="0.3">
      <c r="B8" s="84" t="s">
        <v>14</v>
      </c>
      <c r="C8" s="36">
        <v>0.5</v>
      </c>
      <c r="D8" s="9">
        <v>0.5</v>
      </c>
      <c r="E8" s="94">
        <v>1</v>
      </c>
      <c r="F8" s="94">
        <v>1</v>
      </c>
    </row>
    <row r="9" spans="1:7" ht="28" customHeight="1" x14ac:dyDescent="0.3">
      <c r="B9" s="84" t="s">
        <v>15</v>
      </c>
      <c r="C9" s="36">
        <v>0.5</v>
      </c>
      <c r="D9" s="9">
        <v>0.5</v>
      </c>
      <c r="E9" s="94">
        <v>0.5</v>
      </c>
      <c r="F9" s="94">
        <v>0.5</v>
      </c>
    </row>
    <row r="10" spans="1:7" ht="28" customHeight="1" thickBot="1" x14ac:dyDescent="0.35">
      <c r="B10" s="84" t="s">
        <v>16</v>
      </c>
      <c r="C10" s="37">
        <v>0</v>
      </c>
      <c r="D10" s="10">
        <v>0.5</v>
      </c>
      <c r="E10" s="95">
        <v>0</v>
      </c>
      <c r="F10" s="95">
        <v>0.5</v>
      </c>
    </row>
    <row r="11" spans="1:7" ht="28" customHeight="1" thickBot="1" x14ac:dyDescent="0.3">
      <c r="B11" s="255" t="s">
        <v>3</v>
      </c>
      <c r="C11" s="256"/>
      <c r="D11" s="256"/>
      <c r="E11" s="256"/>
      <c r="F11" s="257"/>
    </row>
    <row r="12" spans="1:7" ht="28" customHeight="1" x14ac:dyDescent="0.25">
      <c r="B12" s="258" t="s">
        <v>18</v>
      </c>
      <c r="C12" s="97">
        <v>0</v>
      </c>
      <c r="D12" s="98">
        <v>0</v>
      </c>
      <c r="E12" s="98">
        <v>0</v>
      </c>
      <c r="F12" s="99">
        <v>0</v>
      </c>
    </row>
    <row r="13" spans="1:7" ht="28" customHeight="1" x14ac:dyDescent="0.25">
      <c r="B13" s="258"/>
      <c r="C13" s="100">
        <v>0</v>
      </c>
      <c r="D13" s="101">
        <v>0</v>
      </c>
      <c r="E13" s="101">
        <v>0</v>
      </c>
      <c r="F13" s="102">
        <v>0</v>
      </c>
    </row>
    <row r="14" spans="1:7" ht="28" customHeight="1" thickBot="1" x14ac:dyDescent="0.3">
      <c r="B14" s="258"/>
      <c r="C14" s="103">
        <v>0</v>
      </c>
      <c r="D14" s="104">
        <v>0</v>
      </c>
      <c r="E14" s="104">
        <v>0</v>
      </c>
      <c r="F14" s="105">
        <v>1.8750468734651804E-3</v>
      </c>
    </row>
    <row r="15" spans="1:7" ht="28" customHeight="1" x14ac:dyDescent="0.25">
      <c r="B15" s="253" t="s">
        <v>19</v>
      </c>
      <c r="C15" s="38">
        <v>0.33492145000000001</v>
      </c>
      <c r="D15" s="5">
        <v>0.21062075</v>
      </c>
      <c r="E15" s="5">
        <v>0.14421076999999999</v>
      </c>
      <c r="F15" s="4">
        <v>0.15502958</v>
      </c>
    </row>
    <row r="16" spans="1:7" ht="28" customHeight="1" x14ac:dyDescent="0.25">
      <c r="B16" s="253"/>
      <c r="C16" s="38">
        <v>0.39919021999999998</v>
      </c>
      <c r="D16" s="5">
        <v>0.20575483</v>
      </c>
      <c r="E16" s="5">
        <v>0.15817255</v>
      </c>
      <c r="F16" s="4">
        <v>0.14031779999999999</v>
      </c>
    </row>
    <row r="17" spans="2:21" ht="28" customHeight="1" thickBot="1" x14ac:dyDescent="0.3">
      <c r="B17" s="254"/>
      <c r="C17" s="39">
        <v>0.38562563</v>
      </c>
      <c r="D17" s="7">
        <v>0.223695</v>
      </c>
      <c r="E17" s="7">
        <v>0.16303195000000001</v>
      </c>
      <c r="F17" s="6">
        <v>0.14005280000000001</v>
      </c>
    </row>
    <row r="20" spans="2:21" ht="28" customHeight="1" x14ac:dyDescent="0.25">
      <c r="I20" s="52"/>
      <c r="N20" s="52"/>
      <c r="S20" s="52"/>
      <c r="T20" s="52"/>
    </row>
    <row r="21" spans="2:21" ht="28" customHeight="1" x14ac:dyDescent="0.25">
      <c r="I21" s="52"/>
      <c r="S21" s="52"/>
      <c r="T21" s="52"/>
    </row>
    <row r="25" spans="2:21" ht="28" customHeight="1" x14ac:dyDescent="0.25"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</row>
  </sheetData>
  <mergeCells count="7">
    <mergeCell ref="B15:B17"/>
    <mergeCell ref="B11:F11"/>
    <mergeCell ref="B12:B14"/>
    <mergeCell ref="A1:G1"/>
    <mergeCell ref="B6:F6"/>
    <mergeCell ref="C4:G4"/>
    <mergeCell ref="C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0C62-22C0-4D0A-81B2-1B8089557790}">
  <dimension ref="A1:L20"/>
  <sheetViews>
    <sheetView workbookViewId="0">
      <selection activeCell="C4" sqref="C4:K4"/>
    </sheetView>
  </sheetViews>
  <sheetFormatPr baseColWidth="10" defaultRowHeight="12.5" x14ac:dyDescent="0.25"/>
  <cols>
    <col min="1" max="1" width="10.90625" style="80"/>
    <col min="2" max="2" width="23.453125" style="80" customWidth="1"/>
    <col min="3" max="16384" width="10.90625" style="80"/>
  </cols>
  <sheetData>
    <row r="1" spans="1:12" ht="26" customHeight="1" x14ac:dyDescent="0.25">
      <c r="A1" s="213" t="s">
        <v>22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ht="13" thickBot="1" x14ac:dyDescent="0.3">
      <c r="A2" s="121"/>
    </row>
    <row r="3" spans="1:12" ht="15" customHeight="1" thickBot="1" x14ac:dyDescent="0.3">
      <c r="A3" s="121"/>
      <c r="B3" s="201" t="s">
        <v>4</v>
      </c>
      <c r="C3" s="218" t="s">
        <v>77</v>
      </c>
      <c r="D3" s="219"/>
      <c r="E3" s="219"/>
      <c r="F3" s="219"/>
      <c r="G3" s="219"/>
      <c r="H3" s="219"/>
      <c r="I3" s="219"/>
      <c r="J3" s="219"/>
      <c r="K3" s="220"/>
    </row>
    <row r="4" spans="1:12" ht="15" customHeight="1" thickBot="1" x14ac:dyDescent="0.3">
      <c r="A4" s="121"/>
      <c r="B4" s="190" t="s">
        <v>8</v>
      </c>
      <c r="C4" s="221" t="s">
        <v>72</v>
      </c>
      <c r="D4" s="222"/>
      <c r="E4" s="222"/>
      <c r="F4" s="222"/>
      <c r="G4" s="222"/>
      <c r="H4" s="222"/>
      <c r="I4" s="222"/>
      <c r="J4" s="222"/>
      <c r="K4" s="223"/>
    </row>
    <row r="5" spans="1:12" x14ac:dyDescent="0.25">
      <c r="A5" s="121"/>
    </row>
    <row r="6" spans="1:12" ht="13.5" thickBot="1" x14ac:dyDescent="0.3">
      <c r="A6" s="121"/>
      <c r="B6" s="122" t="s">
        <v>17</v>
      </c>
      <c r="C6" s="123"/>
      <c r="D6" s="123"/>
      <c r="E6" s="123"/>
      <c r="F6" s="123"/>
    </row>
    <row r="7" spans="1:12" ht="13.5" thickBot="1" x14ac:dyDescent="0.3">
      <c r="A7" s="121"/>
      <c r="B7" s="89"/>
      <c r="C7" s="82" t="s">
        <v>10</v>
      </c>
      <c r="D7" s="83" t="s">
        <v>11</v>
      </c>
      <c r="E7" s="124" t="s">
        <v>12</v>
      </c>
      <c r="F7" s="125" t="s">
        <v>13</v>
      </c>
      <c r="H7" s="126"/>
      <c r="I7" s="126"/>
      <c r="J7" s="126"/>
      <c r="K7" s="126"/>
    </row>
    <row r="8" spans="1:12" ht="13" x14ac:dyDescent="0.3">
      <c r="A8" s="121"/>
      <c r="B8" s="127" t="s">
        <v>14</v>
      </c>
      <c r="C8" s="8">
        <v>0.5</v>
      </c>
      <c r="D8" s="40">
        <v>0.25</v>
      </c>
      <c r="E8" s="128">
        <v>0.25</v>
      </c>
      <c r="F8" s="128">
        <v>0</v>
      </c>
      <c r="H8" s="11"/>
      <c r="I8" s="11"/>
      <c r="J8" s="129"/>
      <c r="K8" s="129"/>
    </row>
    <row r="9" spans="1:12" ht="13" x14ac:dyDescent="0.3">
      <c r="A9" s="121"/>
      <c r="B9" s="84" t="s">
        <v>15</v>
      </c>
      <c r="C9" s="9">
        <v>0.5</v>
      </c>
      <c r="D9" s="41">
        <v>0.5</v>
      </c>
      <c r="E9" s="94">
        <v>0.5</v>
      </c>
      <c r="F9" s="94">
        <v>0.5</v>
      </c>
      <c r="H9" s="11"/>
      <c r="I9" s="11"/>
      <c r="J9" s="129"/>
      <c r="K9" s="129"/>
    </row>
    <row r="10" spans="1:12" ht="13.5" thickBot="1" x14ac:dyDescent="0.35">
      <c r="A10" s="121"/>
      <c r="B10" s="84" t="s">
        <v>16</v>
      </c>
      <c r="C10" s="10">
        <v>0</v>
      </c>
      <c r="D10" s="42">
        <v>0.5</v>
      </c>
      <c r="E10" s="95">
        <v>0</v>
      </c>
      <c r="F10" s="95">
        <v>0.5</v>
      </c>
      <c r="H10" s="11"/>
      <c r="I10" s="11"/>
      <c r="J10" s="129"/>
      <c r="K10" s="129"/>
    </row>
    <row r="11" spans="1:12" ht="13.5" thickBot="1" x14ac:dyDescent="0.35">
      <c r="A11" s="121"/>
      <c r="B11" s="81"/>
      <c r="C11" s="14"/>
      <c r="D11" s="14"/>
      <c r="E11" s="130"/>
      <c r="F11" s="130"/>
      <c r="G11" s="81"/>
      <c r="H11" s="11"/>
      <c r="I11" s="11"/>
      <c r="J11" s="129"/>
      <c r="K11" s="129"/>
    </row>
    <row r="12" spans="1:12" ht="13" x14ac:dyDescent="0.3">
      <c r="A12" s="121"/>
      <c r="D12" s="82" t="s">
        <v>10</v>
      </c>
      <c r="E12" s="83" t="s">
        <v>11</v>
      </c>
      <c r="F12" s="124" t="s">
        <v>12</v>
      </c>
      <c r="G12" s="125" t="s">
        <v>13</v>
      </c>
      <c r="H12" s="81"/>
      <c r="I12" s="82" t="s">
        <v>10</v>
      </c>
      <c r="J12" s="83" t="s">
        <v>11</v>
      </c>
      <c r="K12" s="124" t="s">
        <v>12</v>
      </c>
      <c r="L12" s="125" t="s">
        <v>13</v>
      </c>
    </row>
    <row r="13" spans="1:12" ht="13.5" thickBot="1" x14ac:dyDescent="0.3">
      <c r="A13" s="121"/>
      <c r="C13" s="215" t="s">
        <v>3</v>
      </c>
      <c r="D13" s="216"/>
      <c r="E13" s="216"/>
      <c r="F13" s="216"/>
      <c r="G13" s="217"/>
      <c r="H13" s="215" t="s">
        <v>74</v>
      </c>
      <c r="I13" s="216"/>
      <c r="J13" s="216"/>
      <c r="K13" s="216"/>
      <c r="L13" s="217"/>
    </row>
    <row r="14" spans="1:12" ht="13" x14ac:dyDescent="0.25">
      <c r="A14" s="121"/>
      <c r="C14" s="131" t="s">
        <v>18</v>
      </c>
      <c r="D14" s="108">
        <v>0</v>
      </c>
      <c r="E14" s="109">
        <v>1.2249990000000001E-2</v>
      </c>
      <c r="F14" s="110">
        <v>0</v>
      </c>
      <c r="G14" s="108">
        <v>3.11166E-3</v>
      </c>
      <c r="H14" s="132" t="s">
        <v>18</v>
      </c>
      <c r="I14" s="133">
        <v>8.9999999999999993E-3</v>
      </c>
      <c r="J14" s="134">
        <v>0.01</v>
      </c>
      <c r="K14" s="98">
        <v>0.01</v>
      </c>
      <c r="L14" s="99">
        <v>8.0000000000000002E-3</v>
      </c>
    </row>
    <row r="15" spans="1:12" ht="13" x14ac:dyDescent="0.25">
      <c r="A15" s="121"/>
      <c r="C15" s="96"/>
      <c r="D15" s="3">
        <v>0</v>
      </c>
      <c r="E15" s="111">
        <v>1.062637E-2</v>
      </c>
      <c r="F15" s="112">
        <v>0</v>
      </c>
      <c r="G15" s="3">
        <v>5.0222299999999999E-3</v>
      </c>
      <c r="H15" s="135"/>
      <c r="I15" s="136">
        <v>8.9999999999999993E-3</v>
      </c>
      <c r="J15" s="137">
        <v>8.9999999999999993E-3</v>
      </c>
      <c r="K15" s="101">
        <v>1.2E-2</v>
      </c>
      <c r="L15" s="4">
        <v>1.2E-2</v>
      </c>
    </row>
    <row r="16" spans="1:12" ht="13.5" thickBot="1" x14ac:dyDescent="0.3">
      <c r="A16" s="121"/>
      <c r="C16" s="138"/>
      <c r="D16" s="3">
        <v>8.1840699999999999E-3</v>
      </c>
      <c r="E16" s="111">
        <v>0</v>
      </c>
      <c r="F16" s="112">
        <v>3.0601299999999999E-3</v>
      </c>
      <c r="G16" s="3">
        <v>0</v>
      </c>
      <c r="H16" s="139"/>
      <c r="I16" s="140">
        <v>8.0000000000000002E-3</v>
      </c>
      <c r="J16" s="141">
        <v>1.0999999999999999E-2</v>
      </c>
      <c r="K16" s="104">
        <v>8.0000000000000002E-3</v>
      </c>
      <c r="L16" s="6">
        <v>8.9999999999999993E-3</v>
      </c>
    </row>
    <row r="17" spans="1:12" ht="13" x14ac:dyDescent="0.25">
      <c r="A17" s="121"/>
      <c r="C17" s="142" t="s">
        <v>19</v>
      </c>
      <c r="D17" s="113">
        <v>0.36306824999999998</v>
      </c>
      <c r="E17" s="114">
        <v>0.375467</v>
      </c>
      <c r="F17" s="115">
        <v>0.32351846000000001</v>
      </c>
      <c r="G17" s="116">
        <v>0.25037691000000001</v>
      </c>
      <c r="H17" s="143" t="s">
        <v>19</v>
      </c>
      <c r="I17" s="12">
        <v>0.45700000000000002</v>
      </c>
      <c r="J17" s="43">
        <v>0.495</v>
      </c>
      <c r="K17" s="5">
        <v>0.35199999999999998</v>
      </c>
      <c r="L17" s="4">
        <v>0.34300000000000003</v>
      </c>
    </row>
    <row r="18" spans="1:12" ht="13" x14ac:dyDescent="0.25">
      <c r="A18" s="121"/>
      <c r="C18" s="106"/>
      <c r="D18" s="12">
        <v>0.39963356</v>
      </c>
      <c r="E18" s="117">
        <v>0.44893387000000001</v>
      </c>
      <c r="F18" s="118">
        <v>0.35218006000000002</v>
      </c>
      <c r="G18" s="5">
        <v>0.29235580999999999</v>
      </c>
      <c r="H18" s="144"/>
      <c r="I18" s="12">
        <v>0.45200000000000001</v>
      </c>
      <c r="J18" s="43">
        <v>0.49299999999999999</v>
      </c>
      <c r="K18" s="5">
        <v>0.40300000000000002</v>
      </c>
      <c r="L18" s="145">
        <v>0.36499999999999999</v>
      </c>
    </row>
    <row r="19" spans="1:12" ht="13.5" thickBot="1" x14ac:dyDescent="0.3">
      <c r="A19" s="121"/>
      <c r="C19" s="107"/>
      <c r="D19" s="13">
        <v>0.34462535</v>
      </c>
      <c r="E19" s="119">
        <v>0.37997716999999998</v>
      </c>
      <c r="F19" s="120">
        <v>0.33933339000000001</v>
      </c>
      <c r="G19" s="7">
        <v>0.29153954999999998</v>
      </c>
      <c r="H19" s="146"/>
      <c r="I19" s="13">
        <v>0.44800000000000001</v>
      </c>
      <c r="J19" s="44">
        <v>0.48299999999999998</v>
      </c>
      <c r="K19" s="7">
        <v>0.376</v>
      </c>
      <c r="L19" s="147">
        <v>0.26100000000000001</v>
      </c>
    </row>
    <row r="20" spans="1:12" x14ac:dyDescent="0.25">
      <c r="A20" s="121"/>
    </row>
  </sheetData>
  <mergeCells count="5">
    <mergeCell ref="A1:L1"/>
    <mergeCell ref="H13:L13"/>
    <mergeCell ref="C13:G13"/>
    <mergeCell ref="C3:K3"/>
    <mergeCell ref="C4:K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B72B-33A2-4912-9E34-97AC8AC11476}">
  <dimension ref="A1:O37"/>
  <sheetViews>
    <sheetView tabSelected="1" workbookViewId="0">
      <selection activeCell="F9" sqref="F9"/>
    </sheetView>
  </sheetViews>
  <sheetFormatPr baseColWidth="10" defaultRowHeight="12.5" x14ac:dyDescent="0.25"/>
  <cols>
    <col min="1" max="16384" width="10.90625" style="80"/>
  </cols>
  <sheetData>
    <row r="1" spans="1:15" ht="27" customHeight="1" x14ac:dyDescent="0.25">
      <c r="A1" s="213" t="s">
        <v>82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164"/>
      <c r="O1" s="164"/>
    </row>
    <row r="2" spans="1:15" ht="13" thickBot="1" x14ac:dyDescent="0.3"/>
    <row r="3" spans="1:15" ht="26" customHeight="1" thickBot="1" x14ac:dyDescent="0.35">
      <c r="B3" s="30"/>
      <c r="C3" s="262" t="s">
        <v>36</v>
      </c>
      <c r="D3" s="262"/>
      <c r="E3" s="262"/>
      <c r="F3" s="166" t="s">
        <v>57</v>
      </c>
      <c r="G3" s="167" t="s">
        <v>27</v>
      </c>
      <c r="H3" s="168" t="s">
        <v>35</v>
      </c>
      <c r="J3" s="176"/>
      <c r="K3" s="177" t="s">
        <v>57</v>
      </c>
      <c r="L3" s="177" t="s">
        <v>86</v>
      </c>
      <c r="M3" s="177" t="s">
        <v>71</v>
      </c>
    </row>
    <row r="4" spans="1:15" ht="13" x14ac:dyDescent="0.3">
      <c r="B4" s="178" t="s">
        <v>61</v>
      </c>
      <c r="C4" s="26">
        <v>26.53</v>
      </c>
      <c r="D4" s="26">
        <v>26.54</v>
      </c>
      <c r="E4" s="32">
        <v>27.11</v>
      </c>
      <c r="F4" s="199">
        <f>AVERAGE(C4:E4)</f>
        <v>26.72666666666667</v>
      </c>
      <c r="G4" s="179">
        <f>STDEV(C4:E4)</f>
        <v>0.33201405592735533</v>
      </c>
      <c r="H4" s="180">
        <f>(G4/F4)*100</f>
        <v>1.2422576300599475</v>
      </c>
      <c r="J4" s="181" t="s">
        <v>60</v>
      </c>
      <c r="K4" s="45">
        <f>AVERAGE(F4:F13)</f>
        <v>16.622333333333337</v>
      </c>
      <c r="L4" s="196">
        <f>STDEV(F4:F13)</f>
        <v>15.837546110118305</v>
      </c>
      <c r="M4" s="46">
        <f>MEDIAN(F4:F13)</f>
        <v>10.271666666666665</v>
      </c>
    </row>
    <row r="5" spans="1:15" ht="13" x14ac:dyDescent="0.3">
      <c r="B5" s="182" t="s">
        <v>62</v>
      </c>
      <c r="C5" s="27">
        <v>46.76</v>
      </c>
      <c r="D5" s="27">
        <v>53.07</v>
      </c>
      <c r="E5" s="33">
        <v>51.07</v>
      </c>
      <c r="F5" s="199">
        <f t="shared" ref="F5:F13" si="0">AVERAGE(C5:E5)</f>
        <v>50.300000000000004</v>
      </c>
      <c r="G5" s="179">
        <f t="shared" ref="G5:G13" si="1">STDEV(C5:E5)</f>
        <v>3.2247015365766809</v>
      </c>
      <c r="H5" s="180">
        <f t="shared" ref="H5:H13" si="2">(G5/F5)*100</f>
        <v>6.4109374484625867</v>
      </c>
      <c r="J5" s="181" t="s">
        <v>58</v>
      </c>
      <c r="K5" s="47">
        <f>AVERAGE(F15:F24)</f>
        <v>21.244579066666667</v>
      </c>
      <c r="L5" s="197">
        <f>STDEV(F15:F24)</f>
        <v>13.654774040411954</v>
      </c>
      <c r="M5" s="48">
        <f>MEDIAN(F15:F24)</f>
        <v>22.600034833333336</v>
      </c>
    </row>
    <row r="6" spans="1:15" ht="13.5" thickBot="1" x14ac:dyDescent="0.35">
      <c r="B6" s="182" t="s">
        <v>63</v>
      </c>
      <c r="C6" s="27">
        <v>18.899999999999999</v>
      </c>
      <c r="D6" s="27">
        <v>19.22</v>
      </c>
      <c r="E6" s="33">
        <v>19.190000000000001</v>
      </c>
      <c r="F6" s="199">
        <f t="shared" si="0"/>
        <v>19.103333333333335</v>
      </c>
      <c r="G6" s="179">
        <f t="shared" si="1"/>
        <v>0.17672954855748826</v>
      </c>
      <c r="H6" s="180">
        <f t="shared" si="2"/>
        <v>0.92512414181201308</v>
      </c>
      <c r="J6" s="183" t="s">
        <v>59</v>
      </c>
      <c r="K6" s="49">
        <f>AVERAGE(F26:F35)</f>
        <v>14.476445399999999</v>
      </c>
      <c r="L6" s="198">
        <f>STDEV(F26:F35)</f>
        <v>17.176754935218277</v>
      </c>
      <c r="M6" s="50">
        <f>MEDIAN(F26:F35)</f>
        <v>9.5408054999999994</v>
      </c>
    </row>
    <row r="7" spans="1:15" ht="13" x14ac:dyDescent="0.25">
      <c r="B7" s="182" t="s">
        <v>64</v>
      </c>
      <c r="C7" s="27">
        <v>5.76</v>
      </c>
      <c r="D7" s="27">
        <v>6.05</v>
      </c>
      <c r="E7" s="33">
        <v>6.36</v>
      </c>
      <c r="F7" s="199">
        <f t="shared" si="0"/>
        <v>6.0566666666666658</v>
      </c>
      <c r="G7" s="179">
        <f t="shared" si="1"/>
        <v>0.30005555041247528</v>
      </c>
      <c r="H7" s="180">
        <f t="shared" si="2"/>
        <v>4.9541367707068025</v>
      </c>
    </row>
    <row r="8" spans="1:15" ht="13" x14ac:dyDescent="0.25">
      <c r="B8" s="182" t="s">
        <v>65</v>
      </c>
      <c r="C8" s="28">
        <v>32.1</v>
      </c>
      <c r="D8" s="27">
        <v>34.58</v>
      </c>
      <c r="E8" s="33">
        <v>32.840000000000003</v>
      </c>
      <c r="F8" s="199">
        <f t="shared" si="0"/>
        <v>33.173333333333339</v>
      </c>
      <c r="G8" s="179">
        <f t="shared" si="1"/>
        <v>1.2731588013022288</v>
      </c>
      <c r="H8" s="180">
        <f t="shared" si="2"/>
        <v>3.8378983158226347</v>
      </c>
    </row>
    <row r="9" spans="1:15" ht="13" x14ac:dyDescent="0.25">
      <c r="B9" s="182" t="s">
        <v>66</v>
      </c>
      <c r="C9" s="27">
        <v>2.74</v>
      </c>
      <c r="D9" s="27">
        <v>2.81</v>
      </c>
      <c r="E9" s="33">
        <v>2.88</v>
      </c>
      <c r="F9" s="199">
        <f t="shared" si="0"/>
        <v>2.81</v>
      </c>
      <c r="G9" s="179">
        <f t="shared" si="1"/>
        <v>6.999999999999984E-2</v>
      </c>
      <c r="H9" s="180">
        <f t="shared" si="2"/>
        <v>2.4911032028469693</v>
      </c>
    </row>
    <row r="10" spans="1:15" ht="13" x14ac:dyDescent="0.25">
      <c r="B10" s="182" t="s">
        <v>67</v>
      </c>
      <c r="C10" s="27">
        <v>0.79</v>
      </c>
      <c r="D10" s="27">
        <v>0.87</v>
      </c>
      <c r="E10" s="33">
        <v>0.83</v>
      </c>
      <c r="F10" s="199">
        <f t="shared" si="0"/>
        <v>0.83000000000000007</v>
      </c>
      <c r="G10" s="179">
        <f t="shared" si="1"/>
        <v>3.999999999999998E-2</v>
      </c>
      <c r="H10" s="180">
        <f t="shared" si="2"/>
        <v>4.8192771084337327</v>
      </c>
      <c r="I10" s="195"/>
      <c r="J10" s="195"/>
      <c r="K10" s="195"/>
      <c r="L10" s="195"/>
      <c r="M10" s="195"/>
      <c r="N10" s="195"/>
    </row>
    <row r="11" spans="1:15" ht="13" x14ac:dyDescent="0.25">
      <c r="B11" s="182" t="s">
        <v>68</v>
      </c>
      <c r="C11" s="27">
        <v>7.98</v>
      </c>
      <c r="D11" s="27">
        <v>8.0399999999999991</v>
      </c>
      <c r="E11" s="33">
        <v>8.17</v>
      </c>
      <c r="F11" s="199">
        <f t="shared" si="0"/>
        <v>8.0633333333333326</v>
      </c>
      <c r="G11" s="179">
        <f t="shared" si="1"/>
        <v>9.7125348562222991E-2</v>
      </c>
      <c r="H11" s="180">
        <f t="shared" si="2"/>
        <v>1.2045309867162834</v>
      </c>
    </row>
    <row r="12" spans="1:15" ht="13" x14ac:dyDescent="0.25">
      <c r="B12" s="182" t="s">
        <v>69</v>
      </c>
      <c r="C12" s="27">
        <v>12.47</v>
      </c>
      <c r="D12" s="27">
        <v>12.32</v>
      </c>
      <c r="E12" s="33">
        <v>12.65</v>
      </c>
      <c r="F12" s="199">
        <f t="shared" si="0"/>
        <v>12.479999999999999</v>
      </c>
      <c r="G12" s="179">
        <f t="shared" si="1"/>
        <v>0.16522711641858309</v>
      </c>
      <c r="H12" s="180">
        <f t="shared" si="2"/>
        <v>1.3239352277130056</v>
      </c>
    </row>
    <row r="13" spans="1:15" ht="13.5" thickBot="1" x14ac:dyDescent="0.3">
      <c r="B13" s="184" t="s">
        <v>70</v>
      </c>
      <c r="C13" s="34">
        <v>6.37</v>
      </c>
      <c r="D13" s="34">
        <v>6.69</v>
      </c>
      <c r="E13" s="35">
        <v>6.98</v>
      </c>
      <c r="F13" s="199">
        <f t="shared" si="0"/>
        <v>6.68</v>
      </c>
      <c r="G13" s="179">
        <f t="shared" si="1"/>
        <v>0.3051229260478473</v>
      </c>
      <c r="H13" s="180">
        <f t="shared" si="2"/>
        <v>4.5677084737701694</v>
      </c>
    </row>
    <row r="14" spans="1:15" ht="20.5" customHeight="1" thickBot="1" x14ac:dyDescent="0.3">
      <c r="B14" s="31"/>
      <c r="C14" s="261" t="s">
        <v>36</v>
      </c>
      <c r="D14" s="261"/>
      <c r="E14" s="261"/>
      <c r="F14" s="185" t="s">
        <v>57</v>
      </c>
      <c r="G14" s="186" t="s">
        <v>27</v>
      </c>
      <c r="H14" s="187" t="s">
        <v>35</v>
      </c>
    </row>
    <row r="15" spans="1:15" ht="14.5" customHeight="1" x14ac:dyDescent="0.25">
      <c r="B15" s="182" t="s">
        <v>37</v>
      </c>
      <c r="C15" s="28">
        <v>16.430993999999998</v>
      </c>
      <c r="D15" s="28">
        <v>16.243199000000001</v>
      </c>
      <c r="E15" s="28">
        <v>16.514721000000002</v>
      </c>
      <c r="F15" s="199">
        <f>AVERAGE(C15:E15)</f>
        <v>16.396304666666669</v>
      </c>
      <c r="G15" s="179">
        <f>STDEV(C15:E15)</f>
        <v>0.13904517793268978</v>
      </c>
      <c r="H15" s="180">
        <f>(G15/F15)*100</f>
        <v>0.8480275327852721</v>
      </c>
    </row>
    <row r="16" spans="1:15" ht="13" x14ac:dyDescent="0.25">
      <c r="B16" s="182" t="s">
        <v>38</v>
      </c>
      <c r="C16" s="28">
        <v>21.345490000000002</v>
      </c>
      <c r="D16" s="28">
        <v>21.449731</v>
      </c>
      <c r="E16" s="28">
        <v>23.088039999999999</v>
      </c>
      <c r="F16" s="199">
        <f t="shared" ref="F16:F24" si="3">AVERAGE(C16:E16)</f>
        <v>21.961087000000003</v>
      </c>
      <c r="G16" s="179">
        <f t="shared" ref="G16:G24" si="4">STDEV(C16:E16)</f>
        <v>0.97736065230650582</v>
      </c>
      <c r="H16" s="180">
        <f t="shared" ref="H16:H24" si="5">(G16/F16)*100</f>
        <v>4.4504202014522587</v>
      </c>
    </row>
    <row r="17" spans="2:8" ht="13" x14ac:dyDescent="0.25">
      <c r="B17" s="182" t="s">
        <v>39</v>
      </c>
      <c r="C17" s="28">
        <v>6.8500370000000004</v>
      </c>
      <c r="D17" s="28">
        <v>7.0834409999999997</v>
      </c>
      <c r="E17" s="28">
        <v>7.3404129999999999</v>
      </c>
      <c r="F17" s="199">
        <f t="shared" si="3"/>
        <v>7.091297</v>
      </c>
      <c r="G17" s="179">
        <f t="shared" si="4"/>
        <v>0.24528237379803686</v>
      </c>
      <c r="H17" s="180">
        <f t="shared" si="5"/>
        <v>3.4589211789893564</v>
      </c>
    </row>
    <row r="18" spans="2:8" ht="13" x14ac:dyDescent="0.25">
      <c r="B18" s="182" t="s">
        <v>40</v>
      </c>
      <c r="C18" s="28">
        <v>22.748567999999999</v>
      </c>
      <c r="D18" s="28">
        <v>23.704086</v>
      </c>
      <c r="E18" s="28">
        <v>23.264294</v>
      </c>
      <c r="F18" s="199">
        <f t="shared" si="3"/>
        <v>23.238982666666669</v>
      </c>
      <c r="G18" s="179">
        <f t="shared" si="4"/>
        <v>0.47826160182198824</v>
      </c>
      <c r="H18" s="180">
        <f t="shared" si="5"/>
        <v>2.0580143661279671</v>
      </c>
    </row>
    <row r="19" spans="2:8" ht="13" x14ac:dyDescent="0.25">
      <c r="B19" s="182" t="s">
        <v>41</v>
      </c>
      <c r="C19" s="28">
        <v>41.678783000000003</v>
      </c>
      <c r="D19" s="28">
        <v>41.847486000000004</v>
      </c>
      <c r="E19" s="28">
        <v>43.532662999999999</v>
      </c>
      <c r="F19" s="199">
        <f t="shared" si="3"/>
        <v>42.352977333333335</v>
      </c>
      <c r="G19" s="179">
        <f t="shared" si="4"/>
        <v>1.0251140812886774</v>
      </c>
      <c r="H19" s="180">
        <f t="shared" si="5"/>
        <v>2.4204061811774333</v>
      </c>
    </row>
    <row r="20" spans="2:8" ht="13" x14ac:dyDescent="0.25">
      <c r="B20" s="182" t="s">
        <v>42</v>
      </c>
      <c r="C20" s="28">
        <v>39.587221999999997</v>
      </c>
      <c r="D20" s="28">
        <v>40.455987</v>
      </c>
      <c r="E20" s="28">
        <v>43.791065000000003</v>
      </c>
      <c r="F20" s="199">
        <f t="shared" si="3"/>
        <v>41.278091333333329</v>
      </c>
      <c r="G20" s="179">
        <f t="shared" si="4"/>
        <v>2.2192263614436332</v>
      </c>
      <c r="H20" s="180">
        <f t="shared" si="5"/>
        <v>5.3762814358897923</v>
      </c>
    </row>
    <row r="21" spans="2:8" ht="13" x14ac:dyDescent="0.25">
      <c r="B21" s="182" t="s">
        <v>43</v>
      </c>
      <c r="C21" s="28">
        <v>2.64744</v>
      </c>
      <c r="D21" s="28">
        <v>2.6876500000000001</v>
      </c>
      <c r="E21" s="28">
        <v>2.7776519999999998</v>
      </c>
      <c r="F21" s="199">
        <f t="shared" si="3"/>
        <v>2.7042473333333334</v>
      </c>
      <c r="G21" s="179">
        <f t="shared" si="4"/>
        <v>6.6673794262313554E-2</v>
      </c>
      <c r="H21" s="180">
        <f t="shared" si="5"/>
        <v>2.4655213094036599</v>
      </c>
    </row>
    <row r="22" spans="2:8" ht="13" x14ac:dyDescent="0.25">
      <c r="B22" s="182" t="s">
        <v>44</v>
      </c>
      <c r="C22" s="28">
        <v>6.3062269999999998</v>
      </c>
      <c r="D22" s="28">
        <v>6.7394379999999998</v>
      </c>
      <c r="E22" s="28">
        <v>6.2689450000000004</v>
      </c>
      <c r="F22" s="199">
        <f t="shared" si="3"/>
        <v>6.4382033333333339</v>
      </c>
      <c r="G22" s="179">
        <f t="shared" si="4"/>
        <v>0.26154202374060892</v>
      </c>
      <c r="H22" s="180">
        <f t="shared" si="5"/>
        <v>4.0623448841153236</v>
      </c>
    </row>
    <row r="23" spans="2:8" ht="13" x14ac:dyDescent="0.25">
      <c r="B23" s="182" t="s">
        <v>45</v>
      </c>
      <c r="C23" s="28">
        <v>25.967836999999999</v>
      </c>
      <c r="D23" s="28">
        <v>27.980179</v>
      </c>
      <c r="E23" s="28">
        <v>26.663271000000002</v>
      </c>
      <c r="F23" s="199">
        <f t="shared" si="3"/>
        <v>26.870429000000001</v>
      </c>
      <c r="G23" s="179">
        <f t="shared" si="4"/>
        <v>1.022040072093066</v>
      </c>
      <c r="H23" s="180">
        <f t="shared" si="5"/>
        <v>3.8035867313211331</v>
      </c>
    </row>
    <row r="24" spans="2:8" ht="13.5" thickBot="1" x14ac:dyDescent="0.3">
      <c r="B24" s="182" t="s">
        <v>46</v>
      </c>
      <c r="C24" s="28">
        <v>23.555713000000001</v>
      </c>
      <c r="D24" s="28">
        <v>23.502009999999999</v>
      </c>
      <c r="E24" s="28">
        <v>25.284790000000001</v>
      </c>
      <c r="F24" s="199">
        <f t="shared" si="3"/>
        <v>24.114170999999999</v>
      </c>
      <c r="G24" s="179">
        <f t="shared" si="4"/>
        <v>1.0141413291169046</v>
      </c>
      <c r="H24" s="180">
        <f t="shared" si="5"/>
        <v>4.2055823901924914</v>
      </c>
    </row>
    <row r="25" spans="2:8" ht="20.5" customHeight="1" thickBot="1" x14ac:dyDescent="0.3">
      <c r="B25" s="25"/>
      <c r="C25" s="263" t="s">
        <v>36</v>
      </c>
      <c r="D25" s="263"/>
      <c r="E25" s="263"/>
      <c r="F25" s="185" t="s">
        <v>57</v>
      </c>
      <c r="G25" s="186" t="s">
        <v>27</v>
      </c>
      <c r="H25" s="187" t="s">
        <v>35</v>
      </c>
    </row>
    <row r="26" spans="2:8" ht="15" customHeight="1" x14ac:dyDescent="0.25">
      <c r="B26" s="182" t="s">
        <v>47</v>
      </c>
      <c r="C26" s="28">
        <v>11.912755000000001</v>
      </c>
      <c r="D26" s="28">
        <v>12.083504</v>
      </c>
      <c r="E26" s="28">
        <v>12.486236</v>
      </c>
      <c r="F26" s="199">
        <f>AVERAGE(C26:E26)</f>
        <v>12.160831666666667</v>
      </c>
      <c r="G26" s="179">
        <f>STDEV(C26:E26)</f>
        <v>0.2944567716394601</v>
      </c>
      <c r="H26" s="180">
        <f>(G26/F26)*100</f>
        <v>2.4213538984062914</v>
      </c>
    </row>
    <row r="27" spans="2:8" ht="14.5" customHeight="1" x14ac:dyDescent="0.25">
      <c r="B27" s="182" t="s">
        <v>48</v>
      </c>
      <c r="C27" s="28">
        <v>9.6706780000000006</v>
      </c>
      <c r="D27" s="28">
        <v>9.9720899999999997</v>
      </c>
      <c r="E27" s="28">
        <v>10.072310999999999</v>
      </c>
      <c r="F27" s="199">
        <f t="shared" ref="F27:F35" si="6">AVERAGE(C27:E27)</f>
        <v>9.9050263333333337</v>
      </c>
      <c r="G27" s="179">
        <f t="shared" ref="G27:G35" si="7">STDEV(C27:E27)</f>
        <v>0.20904644989172391</v>
      </c>
      <c r="H27" s="180">
        <f t="shared" ref="H27:H35" si="8">(G27/F27)*100</f>
        <v>2.1105087746028599</v>
      </c>
    </row>
    <row r="28" spans="2:8" ht="13" x14ac:dyDescent="0.25">
      <c r="B28" s="182" t="s">
        <v>49</v>
      </c>
      <c r="C28" s="28">
        <v>8.4953699999999994</v>
      </c>
      <c r="D28" s="28">
        <v>8.5896380000000008</v>
      </c>
      <c r="E28" s="28">
        <v>8.694509</v>
      </c>
      <c r="F28" s="199">
        <f t="shared" si="6"/>
        <v>8.5931723333333334</v>
      </c>
      <c r="G28" s="179">
        <f t="shared" si="7"/>
        <v>9.9616534593075415E-2</v>
      </c>
      <c r="H28" s="180">
        <f t="shared" si="8"/>
        <v>1.1592521449460291</v>
      </c>
    </row>
    <row r="29" spans="2:8" ht="13" x14ac:dyDescent="0.25">
      <c r="B29" s="182" t="s">
        <v>50</v>
      </c>
      <c r="C29" s="28">
        <v>7.0474019999999999</v>
      </c>
      <c r="D29" s="28">
        <v>7.1194509999999998</v>
      </c>
      <c r="E29" s="28">
        <v>7.705476</v>
      </c>
      <c r="F29" s="199">
        <f t="shared" si="6"/>
        <v>7.2907763333333335</v>
      </c>
      <c r="G29" s="179">
        <f t="shared" si="7"/>
        <v>0.36094268901078103</v>
      </c>
      <c r="H29" s="180">
        <f t="shared" si="8"/>
        <v>4.9506756552187152</v>
      </c>
    </row>
    <row r="30" spans="2:8" ht="13" x14ac:dyDescent="0.25">
      <c r="B30" s="182" t="s">
        <v>51</v>
      </c>
      <c r="C30" s="28">
        <v>9.2163079999999997</v>
      </c>
      <c r="D30" s="28">
        <v>9.3893550000000001</v>
      </c>
      <c r="E30" s="28">
        <v>9.7342289999999991</v>
      </c>
      <c r="F30" s="199">
        <f t="shared" si="6"/>
        <v>9.4466306666666657</v>
      </c>
      <c r="G30" s="179">
        <f t="shared" si="7"/>
        <v>0.26366819499957356</v>
      </c>
      <c r="H30" s="180">
        <f t="shared" si="8"/>
        <v>2.791134789782264</v>
      </c>
    </row>
    <row r="31" spans="2:8" ht="13" x14ac:dyDescent="0.25">
      <c r="B31" s="182" t="s">
        <v>52</v>
      </c>
      <c r="C31" s="28">
        <v>6.2837670000000001</v>
      </c>
      <c r="D31" s="28">
        <v>6.7172289999999997</v>
      </c>
      <c r="E31" s="28">
        <v>6.2464620000000002</v>
      </c>
      <c r="F31" s="199">
        <f t="shared" si="6"/>
        <v>6.4158193333333342</v>
      </c>
      <c r="G31" s="179">
        <f t="shared" si="7"/>
        <v>0.26169401240061491</v>
      </c>
      <c r="H31" s="180">
        <f t="shared" si="8"/>
        <v>4.078886870161476</v>
      </c>
    </row>
    <row r="32" spans="2:8" ht="13" x14ac:dyDescent="0.25">
      <c r="B32" s="182" t="s">
        <v>53</v>
      </c>
      <c r="C32" s="28">
        <v>9.3388159999999996</v>
      </c>
      <c r="D32" s="28">
        <v>9.9192920000000004</v>
      </c>
      <c r="E32" s="28">
        <v>9.6468330000000009</v>
      </c>
      <c r="F32" s="199">
        <f t="shared" si="6"/>
        <v>9.634980333333333</v>
      </c>
      <c r="G32" s="179">
        <f t="shared" si="7"/>
        <v>0.2904194568625415</v>
      </c>
      <c r="H32" s="180">
        <f t="shared" si="8"/>
        <v>3.0142195086564074</v>
      </c>
    </row>
    <row r="33" spans="2:9" ht="13" x14ac:dyDescent="0.25">
      <c r="B33" s="182" t="s">
        <v>54</v>
      </c>
      <c r="C33" s="28">
        <v>60.147736999999999</v>
      </c>
      <c r="D33" s="28">
        <v>65.405271999999997</v>
      </c>
      <c r="E33" s="28">
        <v>61.893495000000001</v>
      </c>
      <c r="F33" s="199">
        <f t="shared" si="6"/>
        <v>62.482168000000001</v>
      </c>
      <c r="G33" s="179">
        <f t="shared" si="7"/>
        <v>2.6777454126098301</v>
      </c>
      <c r="H33" s="180">
        <f t="shared" si="8"/>
        <v>4.2856153976760698</v>
      </c>
      <c r="I33" s="195"/>
    </row>
    <row r="34" spans="2:9" ht="13" x14ac:dyDescent="0.25">
      <c r="B34" s="182" t="s">
        <v>55</v>
      </c>
      <c r="C34" s="28">
        <v>3.0895549999999998</v>
      </c>
      <c r="D34" s="28">
        <v>3.2831049999999999</v>
      </c>
      <c r="E34" s="28">
        <v>3.7039939999999998</v>
      </c>
      <c r="F34" s="199">
        <f t="shared" si="6"/>
        <v>3.3588846666666665</v>
      </c>
      <c r="G34" s="179">
        <f t="shared" si="7"/>
        <v>0.31415082299802005</v>
      </c>
      <c r="H34" s="180">
        <f t="shared" si="8"/>
        <v>9.3528314953957956</v>
      </c>
    </row>
    <row r="35" spans="2:9" ht="13.5" thickBot="1" x14ac:dyDescent="0.3">
      <c r="B35" s="184" t="s">
        <v>56</v>
      </c>
      <c r="C35" s="29">
        <v>14.643556</v>
      </c>
      <c r="D35" s="29">
        <v>16.441143</v>
      </c>
      <c r="E35" s="29">
        <v>15.343794000000001</v>
      </c>
      <c r="F35" s="200">
        <f t="shared" si="6"/>
        <v>15.476164333333335</v>
      </c>
      <c r="G35" s="188">
        <f t="shared" si="7"/>
        <v>0.90607460206228796</v>
      </c>
      <c r="H35" s="189">
        <f t="shared" si="8"/>
        <v>5.8546457800964244</v>
      </c>
    </row>
    <row r="37" spans="2:9" x14ac:dyDescent="0.25">
      <c r="B37" s="165"/>
      <c r="C37" s="165"/>
      <c r="D37" s="165"/>
      <c r="E37" s="165"/>
      <c r="F37" s="165"/>
      <c r="G37" s="165"/>
      <c r="H37" s="165"/>
    </row>
  </sheetData>
  <sortState xmlns:xlrd2="http://schemas.microsoft.com/office/spreadsheetml/2017/richdata2" ref="Q17:W23">
    <sortCondition ref="Q18:Q23"/>
  </sortState>
  <mergeCells count="4">
    <mergeCell ref="C14:E14"/>
    <mergeCell ref="C3:E3"/>
    <mergeCell ref="C25:E25"/>
    <mergeCell ref="A1:M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QC strips</vt:lpstr>
      <vt:lpstr>Fig. 2</vt:lpstr>
      <vt:lpstr>Fig. 3</vt:lpstr>
      <vt:lpstr>Fig. 4</vt:lpstr>
      <vt:lpstr>Fig. 5</vt:lpstr>
      <vt:lpstr>Fig. S1</vt:lpstr>
      <vt:lpstr>Fig. S2</vt:lpstr>
      <vt:lpstr>Fig. S3</vt:lpstr>
      <vt:lpstr>Fig.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O M</dc:creator>
  <cp:lastModifiedBy>Ortiz Martinez, Margarita</cp:lastModifiedBy>
  <dcterms:created xsi:type="dcterms:W3CDTF">2024-12-05T17:58:04Z</dcterms:created>
  <dcterms:modified xsi:type="dcterms:W3CDTF">2026-05-14T05:28:23Z</dcterms:modified>
</cp:coreProperties>
</file>