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150126 Submission to EES #4 - FINAL\"/>
    </mc:Choice>
  </mc:AlternateContent>
  <bookViews>
    <workbookView xWindow="0" yWindow="120" windowWidth="16485" windowHeight="8550"/>
  </bookViews>
  <sheets>
    <sheet name="Fields of input" sheetId="3" r:id="rId1"/>
    <sheet name="Results" sheetId="5" r:id="rId2"/>
    <sheet name="Computation sheet" sheetId="4" r:id="rId3"/>
  </sheets>
  <definedNames>
    <definedName name="_xlnm.Print_Area" localSheetId="2">'Computation sheet'!$A$1:$D$18</definedName>
    <definedName name="_xlnm.Print_Area" localSheetId="0">'Fields of input'!$A$2:$E$13</definedName>
    <definedName name="_xlnm.Print_Area" localSheetId="1">Results!$A$1:$D$7</definedName>
  </definedNames>
  <calcPr calcId="152511"/>
</workbook>
</file>

<file path=xl/calcChain.xml><?xml version="1.0" encoding="utf-8"?>
<calcChain xmlns="http://schemas.openxmlformats.org/spreadsheetml/2006/main">
  <c r="D5" i="3" l="1"/>
  <c r="D12" i="3"/>
  <c r="D11" i="3"/>
  <c r="D10" i="3"/>
  <c r="D8" i="3"/>
  <c r="D7" i="3"/>
  <c r="D6" i="3"/>
  <c r="D9" i="3"/>
  <c r="C3" i="4"/>
  <c r="C4" i="4" s="1"/>
  <c r="C5" i="4" s="1"/>
  <c r="C6" i="4" s="1"/>
  <c r="C7" i="4" l="1"/>
  <c r="C8" i="4" s="1"/>
  <c r="C9" i="4" s="1"/>
  <c r="C10" i="4" l="1"/>
  <c r="C5" i="5" s="1"/>
  <c r="C4" i="5"/>
  <c r="C11" i="4"/>
  <c r="C6" i="5" s="1"/>
  <c r="D6" i="5" s="1"/>
</calcChain>
</file>

<file path=xl/sharedStrings.xml><?xml version="1.0" encoding="utf-8"?>
<sst xmlns="http://schemas.openxmlformats.org/spreadsheetml/2006/main" count="41" uniqueCount="40">
  <si>
    <t>Note</t>
  </si>
  <si>
    <t xml:space="preserve">% of the initial power input </t>
  </si>
  <si>
    <t>OK</t>
  </si>
  <si>
    <t>Value out of range</t>
  </si>
  <si>
    <t>Validation of the required field</t>
  </si>
  <si>
    <t>Required                           filed</t>
  </si>
  <si>
    <t>Based on the assumptions given in the "field of inputs" these are the expected results</t>
  </si>
  <si>
    <r>
      <t>Current output (mA m</t>
    </r>
    <r>
      <rPr>
        <b/>
        <vertAlign val="superscript"/>
        <sz val="11"/>
        <color indexed="8"/>
        <rFont val="Calibri"/>
        <family val="2"/>
      </rPr>
      <t>-2</t>
    </r>
    <r>
      <rPr>
        <b/>
        <sz val="11"/>
        <color indexed="8"/>
        <rFont val="Calibri"/>
        <family val="2"/>
      </rPr>
      <t>)</t>
    </r>
  </si>
  <si>
    <r>
      <t>Power output (mW m</t>
    </r>
    <r>
      <rPr>
        <b/>
        <vertAlign val="superscript"/>
        <sz val="11"/>
        <color indexed="8"/>
        <rFont val="Calibri"/>
        <family val="2"/>
      </rPr>
      <t>-2</t>
    </r>
    <r>
      <rPr>
        <b/>
        <sz val="11"/>
        <color indexed="8"/>
        <rFont val="Calibri"/>
        <family val="2"/>
      </rPr>
      <t>)</t>
    </r>
  </si>
  <si>
    <r>
      <t>Current output (mA m</t>
    </r>
    <r>
      <rPr>
        <b/>
        <vertAlign val="superscript"/>
        <sz val="14"/>
        <color indexed="8"/>
        <rFont val="Calibri"/>
        <family val="2"/>
      </rPr>
      <t>-2</t>
    </r>
    <r>
      <rPr>
        <b/>
        <sz val="14"/>
        <color indexed="8"/>
        <rFont val="Calibri"/>
        <family val="2"/>
      </rPr>
      <t>)</t>
    </r>
  </si>
  <si>
    <r>
      <t>Power output (mW m</t>
    </r>
    <r>
      <rPr>
        <b/>
        <vertAlign val="superscript"/>
        <sz val="14"/>
        <color indexed="8"/>
        <rFont val="Calibri"/>
        <family val="2"/>
      </rPr>
      <t>-2</t>
    </r>
    <r>
      <rPr>
        <b/>
        <sz val="14"/>
        <color indexed="8"/>
        <rFont val="Calibri"/>
        <family val="2"/>
      </rPr>
      <t>)</t>
    </r>
  </si>
  <si>
    <r>
      <t>Light photon flux at the ground level (µE m</t>
    </r>
    <r>
      <rPr>
        <b/>
        <vertAlign val="superscript"/>
        <sz val="11"/>
        <color indexed="8"/>
        <rFont val="Calibri"/>
        <family val="2"/>
      </rPr>
      <t>-2</t>
    </r>
    <r>
      <rPr>
        <b/>
        <sz val="11"/>
        <color indexed="8"/>
        <rFont val="Calibri"/>
        <family val="2"/>
      </rPr>
      <t xml:space="preserve"> s</t>
    </r>
    <r>
      <rPr>
        <b/>
        <vertAlign val="superscript"/>
        <sz val="11"/>
        <color indexed="8"/>
        <rFont val="Calibri"/>
        <family val="2"/>
      </rPr>
      <t>-1</t>
    </r>
    <r>
      <rPr>
        <b/>
        <sz val="11"/>
        <color indexed="8"/>
        <rFont val="Calibri"/>
        <family val="2"/>
      </rPr>
      <t>)</t>
    </r>
  </si>
  <si>
    <r>
      <t>Light photon flux in the PAR range (µE m</t>
    </r>
    <r>
      <rPr>
        <b/>
        <vertAlign val="superscript"/>
        <sz val="11"/>
        <color indexed="8"/>
        <rFont val="Calibri"/>
        <family val="2"/>
      </rPr>
      <t>-2</t>
    </r>
    <r>
      <rPr>
        <b/>
        <sz val="11"/>
        <color indexed="8"/>
        <rFont val="Calibri"/>
        <family val="2"/>
      </rPr>
      <t xml:space="preserve"> s</t>
    </r>
    <r>
      <rPr>
        <b/>
        <vertAlign val="superscript"/>
        <sz val="11"/>
        <color indexed="8"/>
        <rFont val="Calibri"/>
        <family val="2"/>
      </rPr>
      <t>-1</t>
    </r>
    <r>
      <rPr>
        <b/>
        <sz val="11"/>
        <color indexed="8"/>
        <rFont val="Calibri"/>
        <family val="2"/>
      </rPr>
      <t xml:space="preserve">) </t>
    </r>
  </si>
  <si>
    <r>
      <t>Intercepted light photon flux (</t>
    </r>
    <r>
      <rPr>
        <b/>
        <sz val="11"/>
        <color indexed="8"/>
        <rFont val="Calibri"/>
        <family val="2"/>
      </rPr>
      <t>µE m</t>
    </r>
    <r>
      <rPr>
        <b/>
        <vertAlign val="superscript"/>
        <sz val="11"/>
        <color indexed="8"/>
        <rFont val="Calibri"/>
        <family val="2"/>
      </rPr>
      <t>-2</t>
    </r>
    <r>
      <rPr>
        <b/>
        <sz val="11"/>
        <color indexed="8"/>
        <rFont val="Calibri"/>
        <family val="2"/>
      </rPr>
      <t xml:space="preserve"> s</t>
    </r>
    <r>
      <rPr>
        <b/>
        <vertAlign val="superscript"/>
        <sz val="11"/>
        <color indexed="8"/>
        <rFont val="Calibri"/>
        <family val="2"/>
      </rPr>
      <t>-1</t>
    </r>
    <r>
      <rPr>
        <b/>
        <sz val="11"/>
        <color indexed="8"/>
        <rFont val="Calibri"/>
        <family val="2"/>
      </rPr>
      <t>)</t>
    </r>
  </si>
  <si>
    <r>
      <t>Generation of electrons (µmol e</t>
    </r>
    <r>
      <rPr>
        <b/>
        <vertAlign val="superscript"/>
        <sz val="11"/>
        <color indexed="8"/>
        <rFont val="Calibri"/>
        <family val="2"/>
      </rPr>
      <t>-</t>
    </r>
    <r>
      <rPr>
        <b/>
        <sz val="11"/>
        <color indexed="8"/>
        <rFont val="Calibri"/>
        <family val="2"/>
      </rPr>
      <t xml:space="preserve"> m</t>
    </r>
    <r>
      <rPr>
        <b/>
        <vertAlign val="superscript"/>
        <sz val="11"/>
        <color indexed="8"/>
        <rFont val="Calibri"/>
        <family val="2"/>
      </rPr>
      <t>-2</t>
    </r>
    <r>
      <rPr>
        <b/>
        <sz val="11"/>
        <color indexed="8"/>
        <rFont val="Calibri"/>
        <family val="2"/>
      </rPr>
      <t xml:space="preserve"> s</t>
    </r>
    <r>
      <rPr>
        <b/>
        <vertAlign val="superscript"/>
        <sz val="11"/>
        <color indexed="8"/>
        <rFont val="Calibri"/>
        <family val="2"/>
      </rPr>
      <t>-1</t>
    </r>
    <r>
      <rPr>
        <b/>
        <sz val="11"/>
        <color indexed="8"/>
        <rFont val="Calibri"/>
        <family val="2"/>
      </rPr>
      <t>)</t>
    </r>
  </si>
  <si>
    <r>
      <t>Metabolic loses (µmol e</t>
    </r>
    <r>
      <rPr>
        <b/>
        <vertAlign val="superscript"/>
        <sz val="11"/>
        <color indexed="8"/>
        <rFont val="Calibri"/>
        <family val="2"/>
      </rPr>
      <t>-</t>
    </r>
    <r>
      <rPr>
        <b/>
        <sz val="11"/>
        <color indexed="8"/>
        <rFont val="Calibri"/>
        <family val="2"/>
      </rPr>
      <t xml:space="preserve"> m</t>
    </r>
    <r>
      <rPr>
        <b/>
        <vertAlign val="superscript"/>
        <sz val="11"/>
        <color indexed="8"/>
        <rFont val="Calibri"/>
        <family val="2"/>
      </rPr>
      <t>-2</t>
    </r>
    <r>
      <rPr>
        <b/>
        <sz val="11"/>
        <color indexed="8"/>
        <rFont val="Calibri"/>
        <family val="2"/>
      </rPr>
      <t xml:space="preserve"> s</t>
    </r>
    <r>
      <rPr>
        <b/>
        <vertAlign val="superscript"/>
        <sz val="11"/>
        <color indexed="8"/>
        <rFont val="Calibri"/>
        <family val="2"/>
      </rPr>
      <t>-1</t>
    </r>
    <r>
      <rPr>
        <b/>
        <sz val="11"/>
        <color indexed="8"/>
        <rFont val="Calibri"/>
        <family val="2"/>
      </rPr>
      <t>)</t>
    </r>
  </si>
  <si>
    <t>Please complete the filed with the yellow background</t>
  </si>
  <si>
    <t>Estimated performance for an ideal BPV</t>
  </si>
  <si>
    <t>Enter in this field the percentage of the light photon flux expected to be in the PAR range. Valid values range from &gt;0% to 100%. Frequently the PAR is indicated to be roughly 50% of the available light photon flux.</t>
  </si>
  <si>
    <t>.</t>
  </si>
  <si>
    <t>Nature's first green is gold!</t>
  </si>
  <si>
    <t>Where do you live, on Venus?!?!</t>
  </si>
  <si>
    <t>Enter in this field the wavelength of the photosynthetic active radiation in nanometres (nm). The wavelengths of the solar radiation are expected to range from 190 nm to 2500 nm.  However, the the midpoint of the PAR range is 560nm.</t>
  </si>
  <si>
    <t>Enter in  this field the percentage of the light photon flux intercepted by photosynthetic organisms. Valid values range from &gt;0% to 100%. Experimental studies has demonstrated that the antennas of the photosynthetic apparatus could intercept up to 90% of the incident light photon flux.</t>
  </si>
  <si>
    <t xml:space="preserve">Enter in this field the number of photos required to split a molecule of water and generate two electrons. Valid values are equal or bigger than 4. The linear chain has a theoretical requirement of 4 moles of photons for generating 2 moles of electrons. However, a more conservative estimation suggests a value between 4 and 5 photons per pair of electrons. </t>
  </si>
  <si>
    <t>Enter in this field the expected metabolic loses. Valid values range from &gt;0% to 100%. In a conservative scenario, we have estimated 33% of electrons generated by the photosynthetic light reactions are used for cellular metabolic processes and therefore are not available for generating electrical current. In the more optimistic scenario only 3% of those electrons are not available.</t>
  </si>
  <si>
    <t>Enter in this field the expected coulombic efficiency for exporting the electrons. Valid values range from &gt;0% to 100%. Here we uses coulombic efficiencies of 60% or 95%.</t>
  </si>
  <si>
    <r>
      <t>Enter in this field the expected solar radiation at the ground level (SRG) in mW per square meter. Valid values are bigger than zero. As an example, the SRG in Oslo and Riyadh is expected to be 103000 and 263000 mW m</t>
    </r>
    <r>
      <rPr>
        <vertAlign val="superscript"/>
        <sz val="12"/>
        <color theme="1"/>
        <rFont val="Calibri"/>
        <family val="2"/>
        <scheme val="minor"/>
      </rPr>
      <t>-2</t>
    </r>
    <r>
      <rPr>
        <sz val="12"/>
        <color theme="1"/>
        <rFont val="Calibri"/>
        <family val="2"/>
        <scheme val="minor"/>
      </rPr>
      <t xml:space="preserve">, respectively (http://solargis.info/). </t>
    </r>
  </si>
  <si>
    <t xml:space="preserve">Calculated by converting the SRG input at a certain wavelength of the PAR range. The SRG is  divided by the Avogadro constant, speed of light and Plank constant and multiplied by the wavelength. </t>
  </si>
  <si>
    <t>Calculated by multiplying the entire light photon flux by the percentage of the light photon flux expected to be in the PAR range.</t>
  </si>
  <si>
    <t>Calculated by multiplying the PAR light photon flux by the percentage of the light intercepted by the antennas of the photosynthetic apparatus.</t>
  </si>
  <si>
    <t>Calculated by multiplying the remaining electrons by the expected coulombic efficiency.</t>
  </si>
  <si>
    <t>Calculated by multiplying the electrons generated by a coefficient that describes (1 - %) of the metabolic loses.</t>
  </si>
  <si>
    <t>Calculated by dividing the intercepted mole of PAR light photon flux for the number of photon required to perform the photolysis of water.</t>
  </si>
  <si>
    <r>
      <t xml:space="preserve">Calculated by multiplying the current </t>
    </r>
    <r>
      <rPr>
        <sz val="11"/>
        <color theme="1"/>
        <rFont val="Calibri"/>
        <family val="2"/>
        <scheme val="minor"/>
      </rPr>
      <t>time potential in Volt  (mW = mA x Volt).</t>
    </r>
  </si>
  <si>
    <t>Calculated by dividing the final power output  by the initial SRG input.</t>
  </si>
  <si>
    <r>
      <t>Calculated by multiplying the electron flux (µmol e</t>
    </r>
    <r>
      <rPr>
        <vertAlign val="superscript"/>
        <sz val="11"/>
        <color indexed="8"/>
        <rFont val="Calibri"/>
        <family val="2"/>
      </rPr>
      <t>-</t>
    </r>
    <r>
      <rPr>
        <sz val="11"/>
        <color theme="1"/>
        <rFont val="Calibri"/>
        <family val="2"/>
        <scheme val="minor"/>
      </rPr>
      <t xml:space="preserve"> m</t>
    </r>
    <r>
      <rPr>
        <vertAlign val="superscript"/>
        <sz val="11"/>
        <color indexed="8"/>
        <rFont val="Calibri"/>
        <family val="2"/>
      </rPr>
      <t xml:space="preserve">-2 </t>
    </r>
    <r>
      <rPr>
        <sz val="11"/>
        <color theme="1"/>
        <rFont val="Calibri"/>
        <family val="2"/>
        <scheme val="minor"/>
      </rPr>
      <t>s</t>
    </r>
    <r>
      <rPr>
        <vertAlign val="superscript"/>
        <sz val="11"/>
        <color indexed="8"/>
        <rFont val="Calibri"/>
        <family val="2"/>
      </rPr>
      <t>-1</t>
    </r>
    <r>
      <rPr>
        <sz val="11"/>
        <color theme="1"/>
        <rFont val="Calibri"/>
        <family val="2"/>
        <scheme val="minor"/>
      </rPr>
      <t>) by the Faraday constant (96500 C mol</t>
    </r>
    <r>
      <rPr>
        <vertAlign val="superscript"/>
        <sz val="11"/>
        <color indexed="8"/>
        <rFont val="Calibri"/>
        <family val="2"/>
      </rPr>
      <t>-1</t>
    </r>
    <r>
      <rPr>
        <sz val="11"/>
        <color theme="1"/>
        <rFont val="Calibri"/>
        <family val="2"/>
        <scheme val="minor"/>
      </rPr>
      <t>) / 1000 = mC m</t>
    </r>
    <r>
      <rPr>
        <vertAlign val="superscript"/>
        <sz val="11"/>
        <color indexed="8"/>
        <rFont val="Calibri"/>
        <family val="2"/>
      </rPr>
      <t xml:space="preserve">-2 </t>
    </r>
    <r>
      <rPr>
        <sz val="11"/>
        <color theme="1"/>
        <rFont val="Calibri"/>
        <family val="2"/>
        <scheme val="minor"/>
      </rPr>
      <t>s</t>
    </r>
    <r>
      <rPr>
        <vertAlign val="superscript"/>
        <sz val="11"/>
        <color indexed="8"/>
        <rFont val="Calibri"/>
        <family val="2"/>
      </rPr>
      <t xml:space="preserve">-1 </t>
    </r>
    <r>
      <rPr>
        <sz val="11"/>
        <color theme="1"/>
        <rFont val="Calibri"/>
        <family val="2"/>
        <scheme val="minor"/>
      </rPr>
      <t xml:space="preserve"> = mA m</t>
    </r>
    <r>
      <rPr>
        <vertAlign val="superscript"/>
        <sz val="11"/>
        <color indexed="8"/>
        <rFont val="Calibri"/>
        <family val="2"/>
      </rPr>
      <t>-2</t>
    </r>
    <r>
      <rPr>
        <sz val="11"/>
        <color theme="1"/>
        <rFont val="Calibri"/>
        <family val="2"/>
        <scheme val="minor"/>
      </rPr>
      <t>.</t>
    </r>
  </si>
  <si>
    <r>
      <t>Coulumbic efficiencies (µmol e</t>
    </r>
    <r>
      <rPr>
        <b/>
        <vertAlign val="superscript"/>
        <sz val="11"/>
        <color theme="1"/>
        <rFont val="Calibri"/>
        <family val="2"/>
        <scheme val="minor"/>
      </rPr>
      <t>-</t>
    </r>
    <r>
      <rPr>
        <b/>
        <sz val="11"/>
        <color theme="1"/>
        <rFont val="Calibri"/>
        <family val="2"/>
        <scheme val="minor"/>
      </rPr>
      <t xml:space="preserve"> m</t>
    </r>
    <r>
      <rPr>
        <b/>
        <vertAlign val="superscript"/>
        <sz val="11"/>
        <color indexed="8"/>
        <rFont val="Calibri"/>
        <family val="2"/>
      </rPr>
      <t>-2</t>
    </r>
    <r>
      <rPr>
        <b/>
        <sz val="11"/>
        <color indexed="8"/>
        <rFont val="Calibri"/>
        <family val="2"/>
      </rPr>
      <t xml:space="preserve"> s</t>
    </r>
    <r>
      <rPr>
        <b/>
        <vertAlign val="superscript"/>
        <sz val="11"/>
        <color indexed="8"/>
        <rFont val="Calibri"/>
        <family val="2"/>
      </rPr>
      <t>-1</t>
    </r>
    <r>
      <rPr>
        <b/>
        <sz val="11"/>
        <color indexed="8"/>
        <rFont val="Calibri"/>
        <family val="2"/>
      </rPr>
      <t>)</t>
    </r>
  </si>
  <si>
    <t>Enter in this field the expected anode to cathode potential (mV). Valid must be larger than 0 mV. In principle 850 mV is theoretically achievable. However, at peak power the largest difference in potential demonstrated is 315 mV (Xie et al., 2011), while power outputs based on the averaging potential difference from 26 BPV studies  is 213 mV (ESI Table 1).</t>
  </si>
  <si>
    <r>
      <rPr>
        <b/>
        <sz val="14"/>
        <color theme="1"/>
        <rFont val="Arial"/>
        <family val="2"/>
      </rPr>
      <t>Supp. Figure 2</t>
    </r>
    <r>
      <rPr>
        <b/>
        <sz val="14"/>
        <color rgb="FF000000"/>
        <rFont val="Arial"/>
        <family val="2"/>
      </rPr>
      <t>.</t>
    </r>
    <r>
      <rPr>
        <sz val="14"/>
        <color rgb="FF000000"/>
        <rFont val="Arial"/>
        <family val="2"/>
      </rPr>
      <t xml:space="preserve"> Model for calculating BPV performance. The simple model used to generate the predicted achievable performances for BPVs in section 5 is included as an interactive supplement with all assumptions highlighted. The Excel file includes three worksheets for i) entering the data (Fields of input); ii) viewing the resulting current and power outputs, and percentage efficiency for the conversion of solar light into electrical power (Results); iii) analysing the algorithm used to generate the results output (Computation sheet).  </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</si>
</sst>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vertAlign val="superscript"/>
      <sz val="11"/>
      <color indexed="8"/>
      <name val="Calibri"/>
      <family val="2"/>
    </font>
    <font>
      <b/>
      <vertAlign val="superscript"/>
      <sz val="11"/>
      <color indexed="8"/>
      <name val="Calibri"/>
      <family val="2"/>
    </font>
    <font>
      <b/>
      <sz val="11"/>
      <color indexed="8"/>
      <name val="Calibri"/>
      <family val="2"/>
    </font>
    <font>
      <b/>
      <vertAlign val="superscript"/>
      <sz val="14"/>
      <color indexed="8"/>
      <name val="Calibri"/>
      <family val="2"/>
    </font>
    <font>
      <b/>
      <sz val="14"/>
      <color indexed="8"/>
      <name val="Calibri"/>
      <family val="2"/>
    </font>
    <font>
      <b/>
      <sz val="11"/>
      <color theme="1"/>
      <name val="Calibri"/>
      <family val="2"/>
      <scheme val="minor"/>
    </font>
    <font>
      <b/>
      <sz val="14"/>
      <color theme="1"/>
      <name val="Calibri"/>
      <family val="2"/>
      <scheme val="minor"/>
    </font>
    <font>
      <sz val="20"/>
      <color theme="1"/>
      <name val="Calibri"/>
      <family val="2"/>
      <scheme val="minor"/>
    </font>
    <font>
      <sz val="20"/>
      <name val="Calibri"/>
      <family val="2"/>
      <scheme val="minor"/>
    </font>
    <font>
      <b/>
      <sz val="11"/>
      <color rgb="FF000000"/>
      <name val="Calibri"/>
      <family val="2"/>
      <scheme val="minor"/>
    </font>
    <font>
      <sz val="12"/>
      <color theme="1"/>
      <name val="Calibri"/>
      <family val="2"/>
      <scheme val="minor"/>
    </font>
    <font>
      <sz val="12"/>
      <color rgb="FF000000"/>
      <name val="Calibri"/>
      <family val="2"/>
      <scheme val="minor"/>
    </font>
    <font>
      <sz val="16"/>
      <color theme="1"/>
      <name val="Calibri"/>
      <family val="2"/>
      <scheme val="minor"/>
    </font>
    <font>
      <b/>
      <sz val="14"/>
      <color rgb="FF000000"/>
      <name val="Calibri"/>
      <family val="2"/>
      <scheme val="minor"/>
    </font>
    <font>
      <sz val="11"/>
      <name val="Calibri"/>
      <family val="2"/>
      <scheme val="minor"/>
    </font>
    <font>
      <sz val="12"/>
      <color rgb="FF333333"/>
      <name val="Calibri"/>
      <family val="2"/>
      <scheme val="minor"/>
    </font>
    <font>
      <sz val="20"/>
      <color rgb="FF92D050"/>
      <name val="Calibri"/>
      <family val="2"/>
      <scheme val="minor"/>
    </font>
    <font>
      <vertAlign val="superscript"/>
      <sz val="12"/>
      <color theme="1"/>
      <name val="Calibri"/>
      <family val="2"/>
      <scheme val="minor"/>
    </font>
    <font>
      <b/>
      <vertAlign val="superscript"/>
      <sz val="11"/>
      <color theme="1"/>
      <name val="Calibri"/>
      <family val="2"/>
      <scheme val="minor"/>
    </font>
    <font>
      <sz val="14"/>
      <color theme="1"/>
      <name val="Arial"/>
      <family val="2"/>
    </font>
    <font>
      <sz val="14"/>
      <color rgb="FF000000"/>
      <name val="Arial"/>
      <family val="2"/>
    </font>
    <font>
      <b/>
      <sz val="14"/>
      <color theme="1"/>
      <name val="Arial"/>
      <family val="2"/>
    </font>
    <font>
      <b/>
      <sz val="14"/>
      <color rgb="FF000000"/>
      <name val="Arial"/>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4">
    <xf numFmtId="0" fontId="0" fillId="0" borderId="0" xfId="0"/>
    <xf numFmtId="0" fontId="0" fillId="0" borderId="0" xfId="0" applyFont="1"/>
    <xf numFmtId="0" fontId="7" fillId="0" borderId="0" xfId="0" applyFont="1"/>
    <xf numFmtId="0" fontId="0" fillId="0" borderId="1" xfId="0" applyFont="1" applyBorder="1" applyAlignment="1">
      <alignment vertical="center"/>
    </xf>
    <xf numFmtId="0" fontId="7" fillId="0" borderId="1" xfId="0" applyFont="1" applyBorder="1" applyAlignment="1">
      <alignment horizontal="center" vertical="center" wrapText="1"/>
    </xf>
    <xf numFmtId="0" fontId="8" fillId="2" borderId="1" xfId="0" applyFont="1" applyFill="1" applyBorder="1" applyAlignment="1">
      <alignment horizontal="center" vertical="center"/>
    </xf>
    <xf numFmtId="9" fontId="9" fillId="2" borderId="1" xfId="0" applyNumberFormat="1" applyFont="1" applyFill="1" applyBorder="1" applyAlignment="1">
      <alignment horizontal="center" vertical="center"/>
    </xf>
    <xf numFmtId="1" fontId="9" fillId="2"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2" fontId="0" fillId="0" borderId="1" xfId="0" applyNumberFormat="1" applyFont="1" applyBorder="1" applyAlignment="1">
      <alignment horizontal="center" vertical="center"/>
    </xf>
    <xf numFmtId="10" fontId="0"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2" xfId="0" applyFont="1" applyBorder="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1" fontId="8" fillId="3" borderId="5" xfId="0" applyNumberFormat="1" applyFont="1" applyFill="1" applyBorder="1" applyAlignment="1">
      <alignment horizontal="center" vertical="center"/>
    </xf>
    <xf numFmtId="0" fontId="14" fillId="0" borderId="6" xfId="0" applyFont="1" applyBorder="1" applyAlignment="1">
      <alignment horizontal="center" vertical="center"/>
    </xf>
    <xf numFmtId="10" fontId="8" fillId="3" borderId="7" xfId="0" applyNumberFormat="1" applyFont="1" applyFill="1" applyBorder="1" applyAlignment="1">
      <alignment horizontal="center" vertical="center"/>
    </xf>
    <xf numFmtId="0" fontId="0" fillId="0" borderId="0" xfId="0" applyFont="1" applyBorder="1" applyAlignment="1">
      <alignment horizontal="center" vertical="center"/>
    </xf>
    <xf numFmtId="0" fontId="6" fillId="0" borderId="0" xfId="0" applyFont="1" applyBorder="1" applyAlignment="1">
      <alignment horizontal="center" vertical="center"/>
    </xf>
    <xf numFmtId="0" fontId="15" fillId="0" borderId="0" xfId="0" applyFont="1" applyBorder="1" applyAlignment="1">
      <alignment horizontal="center" vertical="center" wrapText="1"/>
    </xf>
    <xf numFmtId="0" fontId="0" fillId="0" borderId="0" xfId="0" applyBorder="1"/>
    <xf numFmtId="0" fontId="15" fillId="0" borderId="1" xfId="0" applyFont="1" applyBorder="1" applyAlignment="1">
      <alignment horizontal="center" vertical="center" wrapText="1"/>
    </xf>
    <xf numFmtId="0" fontId="0" fillId="0" borderId="1" xfId="0" applyFont="1" applyBorder="1"/>
    <xf numFmtId="0" fontId="0" fillId="0" borderId="1" xfId="0" applyBorder="1"/>
    <xf numFmtId="0" fontId="16" fillId="0" borderId="1" xfId="0" applyFont="1" applyBorder="1"/>
    <xf numFmtId="0" fontId="17" fillId="0" borderId="0" xfId="0" applyFont="1" applyBorder="1" applyAlignment="1">
      <alignment horizontal="left" vertical="center"/>
    </xf>
    <xf numFmtId="0" fontId="20" fillId="0" borderId="0" xfId="0" applyFont="1" applyAlignment="1">
      <alignment horizontal="left" vertical="top"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2"/>
  <sheetViews>
    <sheetView tabSelected="1" zoomScale="85" zoomScaleNormal="85" workbookViewId="0">
      <selection activeCell="F4" sqref="F4"/>
    </sheetView>
  </sheetViews>
  <sheetFormatPr defaultRowHeight="15" x14ac:dyDescent="0.25"/>
  <cols>
    <col min="1" max="1" width="3.28515625" customWidth="1"/>
    <col min="2" max="2" width="120.7109375" customWidth="1"/>
    <col min="3" max="3" width="23.7109375" customWidth="1"/>
    <col min="4" max="4" width="24.7109375" customWidth="1"/>
    <col min="6" max="6" width="49.42578125" customWidth="1"/>
    <col min="7" max="7" width="10.7109375" bestFit="1" customWidth="1"/>
  </cols>
  <sheetData>
    <row r="1" spans="2:4" ht="81.75" customHeight="1" x14ac:dyDescent="0.25">
      <c r="B1" s="32" t="s">
        <v>39</v>
      </c>
      <c r="C1" s="33"/>
      <c r="D1" s="33"/>
    </row>
    <row r="2" spans="2:4" x14ac:dyDescent="0.25">
      <c r="B2" s="1"/>
      <c r="C2" s="1"/>
    </row>
    <row r="3" spans="2:4" ht="18.75" x14ac:dyDescent="0.3">
      <c r="B3" s="2" t="s">
        <v>16</v>
      </c>
      <c r="C3" s="1"/>
      <c r="D3" s="1"/>
    </row>
    <row r="4" spans="2:4" ht="39.950000000000003" customHeight="1" x14ac:dyDescent="0.25">
      <c r="B4" s="3"/>
      <c r="C4" s="4" t="s">
        <v>5</v>
      </c>
      <c r="D4" s="15" t="s">
        <v>4</v>
      </c>
    </row>
    <row r="5" spans="2:4" ht="49.5" customHeight="1" x14ac:dyDescent="0.25">
      <c r="B5" s="10" t="s">
        <v>27</v>
      </c>
      <c r="C5" s="5"/>
      <c r="D5" s="16" t="str">
        <f>IF(C5&lt;0.0000001, 'Computation sheet'!B$14, IF(C5&lt;300000, 'Computation sheet'!B$13, IF(C5&gt;350000, 'Computation sheet'!B15, 'Computation sheet'!B$14)))</f>
        <v>Value out of range</v>
      </c>
    </row>
    <row r="6" spans="2:4" ht="50.1" customHeight="1" x14ac:dyDescent="0.25">
      <c r="B6" s="11" t="s">
        <v>22</v>
      </c>
      <c r="C6" s="5"/>
      <c r="D6" s="16" t="str">
        <f>IF(C6&lt;190, 'Computation sheet'!B$14, IF(C6&lt;2500, 'Computation sheet'!B$13, 'Computation sheet'!B$14))</f>
        <v>Value out of range</v>
      </c>
    </row>
    <row r="7" spans="2:4" ht="50.1" customHeight="1" x14ac:dyDescent="0.25">
      <c r="B7" s="15" t="s">
        <v>18</v>
      </c>
      <c r="C7" s="6"/>
      <c r="D7" s="16" t="str">
        <f>IF(C7&lt;0.00000001, 'Computation sheet'!B$14, IF(C7&lt;1.0000000001, 'Computation sheet'!B$13, 'Computation sheet'!B$14))</f>
        <v>Value out of range</v>
      </c>
    </row>
    <row r="8" spans="2:4" ht="50.1" customHeight="1" x14ac:dyDescent="0.25">
      <c r="B8" s="15" t="s">
        <v>23</v>
      </c>
      <c r="C8" s="6"/>
      <c r="D8" s="16" t="str">
        <f>IF(C8&lt;0.000001, 'Computation sheet'!B$14, IF(C8&lt;1.0000000001, 'Computation sheet'!B$13, 'Computation sheet'!B$14))</f>
        <v>Value out of range</v>
      </c>
    </row>
    <row r="9" spans="2:4" ht="61.5" customHeight="1" x14ac:dyDescent="0.25">
      <c r="B9" s="15" t="s">
        <v>24</v>
      </c>
      <c r="C9" s="7"/>
      <c r="D9" s="16" t="str">
        <f>IF(C9&lt;4, 'Computation sheet'!B$14, 'Computation sheet'!B$13)</f>
        <v>Value out of range</v>
      </c>
    </row>
    <row r="10" spans="2:4" ht="72.75" customHeight="1" x14ac:dyDescent="0.25">
      <c r="B10" s="15" t="s">
        <v>25</v>
      </c>
      <c r="C10" s="6"/>
      <c r="D10" s="16" t="str">
        <f>IF(C10&lt;0.000001, 'Computation sheet'!B$14, IF(C10&lt;1.0000000001, 'Computation sheet'!B$13, 'Computation sheet'!B$14))</f>
        <v>Value out of range</v>
      </c>
    </row>
    <row r="11" spans="2:4" ht="50.1" customHeight="1" x14ac:dyDescent="0.25">
      <c r="B11" s="15" t="s">
        <v>26</v>
      </c>
      <c r="C11" s="6"/>
      <c r="D11" s="16" t="str">
        <f>IF(C11&lt;0.000001, 'Computation sheet'!B$14, IF(C11&lt;1.0000000001, 'Computation sheet'!B$13, 'Computation sheet'!B$14))</f>
        <v>Value out of range</v>
      </c>
    </row>
    <row r="12" spans="2:4" ht="50.1" customHeight="1" x14ac:dyDescent="0.25">
      <c r="B12" s="15" t="s">
        <v>38</v>
      </c>
      <c r="C12" s="7"/>
      <c r="D12" s="16" t="str">
        <f>IF(C12&lt;0.000001, 'Computation sheet'!B$14, 'Computation sheet'!B$13)</f>
        <v>Value out of range</v>
      </c>
    </row>
  </sheetData>
  <mergeCells count="1">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6"/>
  <sheetViews>
    <sheetView workbookViewId="0"/>
  </sheetViews>
  <sheetFormatPr defaultRowHeight="15" x14ac:dyDescent="0.25"/>
  <cols>
    <col min="1" max="1" width="3.7109375" customWidth="1"/>
    <col min="2" max="2" width="90.7109375" customWidth="1"/>
    <col min="3" max="3" width="30.7109375" customWidth="1"/>
    <col min="4" max="4" width="11.85546875" bestFit="1" customWidth="1"/>
  </cols>
  <sheetData>
    <row r="2" spans="2:4" ht="19.5" thickBot="1" x14ac:dyDescent="0.35">
      <c r="B2" s="2" t="s">
        <v>6</v>
      </c>
    </row>
    <row r="3" spans="2:4" ht="45" customHeight="1" x14ac:dyDescent="0.25">
      <c r="B3" s="17"/>
      <c r="C3" s="18" t="s">
        <v>17</v>
      </c>
      <c r="D3" s="26"/>
    </row>
    <row r="4" spans="2:4" ht="45" customHeight="1" x14ac:dyDescent="0.25">
      <c r="B4" s="19" t="s">
        <v>9</v>
      </c>
      <c r="C4" s="20" t="e">
        <f>'Computation sheet'!C9</f>
        <v>#DIV/0!</v>
      </c>
      <c r="D4" s="26"/>
    </row>
    <row r="5" spans="2:4" ht="45" customHeight="1" x14ac:dyDescent="0.25">
      <c r="B5" s="19" t="s">
        <v>10</v>
      </c>
      <c r="C5" s="20" t="e">
        <f>'Computation sheet'!C10</f>
        <v>#DIV/0!</v>
      </c>
      <c r="D5" s="26"/>
    </row>
    <row r="6" spans="2:4" ht="45" customHeight="1" thickBot="1" x14ac:dyDescent="0.3">
      <c r="B6" s="21" t="s">
        <v>1</v>
      </c>
      <c r="C6" s="22" t="e">
        <f>'Computation sheet'!C11</f>
        <v>#DIV/0!</v>
      </c>
      <c r="D6" s="31" t="e">
        <f>IF(C6&gt;0.1, 'Computation sheet'!B17, 'Computation sheet'!B16)</f>
        <v>#DIV/0!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7"/>
  <sheetViews>
    <sheetView workbookViewId="0"/>
  </sheetViews>
  <sheetFormatPr defaultRowHeight="15" x14ac:dyDescent="0.25"/>
  <cols>
    <col min="1" max="1" width="3.28515625" customWidth="1"/>
    <col min="2" max="2" width="44.85546875" customWidth="1"/>
    <col min="4" max="4" width="109.5703125" customWidth="1"/>
  </cols>
  <sheetData>
    <row r="2" spans="2:4" x14ac:dyDescent="0.25">
      <c r="B2" s="23"/>
      <c r="C2" s="23"/>
      <c r="D2" s="24" t="s">
        <v>0</v>
      </c>
    </row>
    <row r="3" spans="2:4" ht="35.1" customHeight="1" x14ac:dyDescent="0.25">
      <c r="B3" s="12" t="s">
        <v>11</v>
      </c>
      <c r="C3" s="13">
        <f>'Fields of input'!C5*1000/6.022E+23/300000000*(IF('Fields of input'!C6&gt;0, 'Fields of input'!C6, 650)/1000000000)/6.6261E-34</f>
        <v>0</v>
      </c>
      <c r="D3" s="27" t="s">
        <v>28</v>
      </c>
    </row>
    <row r="4" spans="2:4" ht="35.1" customHeight="1" x14ac:dyDescent="0.25">
      <c r="B4" s="8" t="s">
        <v>12</v>
      </c>
      <c r="C4" s="13">
        <f>C3*'Fields of input'!C7</f>
        <v>0</v>
      </c>
      <c r="D4" s="27" t="s">
        <v>29</v>
      </c>
    </row>
    <row r="5" spans="2:4" ht="35.1" customHeight="1" x14ac:dyDescent="0.25">
      <c r="B5" s="8" t="s">
        <v>13</v>
      </c>
      <c r="C5" s="13">
        <f>C4*'Fields of input'!C8</f>
        <v>0</v>
      </c>
      <c r="D5" s="27" t="s">
        <v>30</v>
      </c>
    </row>
    <row r="6" spans="2:4" ht="35.1" customHeight="1" x14ac:dyDescent="0.25">
      <c r="B6" s="8" t="s">
        <v>14</v>
      </c>
      <c r="C6" s="13" t="e">
        <f>C5/'Fields of input'!C9*2</f>
        <v>#DIV/0!</v>
      </c>
      <c r="D6" s="27" t="s">
        <v>33</v>
      </c>
    </row>
    <row r="7" spans="2:4" ht="35.1" customHeight="1" x14ac:dyDescent="0.25">
      <c r="B7" s="8" t="s">
        <v>15</v>
      </c>
      <c r="C7" s="13" t="e">
        <f>C6*(1-'Fields of input'!C10)</f>
        <v>#DIV/0!</v>
      </c>
      <c r="D7" s="27" t="s">
        <v>32</v>
      </c>
    </row>
    <row r="8" spans="2:4" ht="47.1" customHeight="1" x14ac:dyDescent="0.25">
      <c r="B8" s="8" t="s">
        <v>37</v>
      </c>
      <c r="C8" s="13" t="e">
        <f>C7*'Fields of input'!C11</f>
        <v>#DIV/0!</v>
      </c>
      <c r="D8" s="27" t="s">
        <v>31</v>
      </c>
    </row>
    <row r="9" spans="2:4" ht="35.1" customHeight="1" x14ac:dyDescent="0.25">
      <c r="B9" s="8" t="s">
        <v>7</v>
      </c>
      <c r="C9" s="13" t="e">
        <f>C8*96500/1000</f>
        <v>#DIV/0!</v>
      </c>
      <c r="D9" s="27" t="s">
        <v>36</v>
      </c>
    </row>
    <row r="10" spans="2:4" ht="35.1" customHeight="1" x14ac:dyDescent="0.25">
      <c r="B10" s="8" t="s">
        <v>8</v>
      </c>
      <c r="C10" s="13" t="e">
        <f>C9*'Fields of input'!C12/1000</f>
        <v>#DIV/0!</v>
      </c>
      <c r="D10" s="27" t="s">
        <v>34</v>
      </c>
    </row>
    <row r="11" spans="2:4" ht="35.1" customHeight="1" x14ac:dyDescent="0.25">
      <c r="B11" s="9" t="s">
        <v>1</v>
      </c>
      <c r="C11" s="14" t="e">
        <f>C10/'Fields of input'!C5</f>
        <v>#DIV/0!</v>
      </c>
      <c r="D11" s="27" t="s">
        <v>35</v>
      </c>
    </row>
    <row r="12" spans="2:4" ht="24.95" customHeight="1" x14ac:dyDescent="0.25">
      <c r="B12" s="23"/>
      <c r="C12" s="26"/>
      <c r="D12" s="25"/>
    </row>
    <row r="13" spans="2:4" ht="24.95" customHeight="1" x14ac:dyDescent="0.25">
      <c r="B13" s="28" t="s">
        <v>2</v>
      </c>
    </row>
    <row r="14" spans="2:4" x14ac:dyDescent="0.25">
      <c r="B14" s="28" t="s">
        <v>3</v>
      </c>
    </row>
    <row r="15" spans="2:4" x14ac:dyDescent="0.25">
      <c r="B15" s="29" t="s">
        <v>21</v>
      </c>
    </row>
    <row r="16" spans="2:4" x14ac:dyDescent="0.25">
      <c r="B16" s="29" t="s">
        <v>19</v>
      </c>
    </row>
    <row r="17" spans="2:2" ht="15.75" x14ac:dyDescent="0.25">
      <c r="B17" s="30" t="s">
        <v>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Fields of input</vt:lpstr>
      <vt:lpstr>Results</vt:lpstr>
      <vt:lpstr>Computation sheet</vt:lpstr>
      <vt:lpstr>'Computation sheet'!Print_Area</vt:lpstr>
      <vt:lpstr>'Fields of input'!Print_Area</vt:lpstr>
      <vt:lpstr>Results!Print_Area</vt:lpstr>
    </vt:vector>
  </TitlesOfParts>
  <Company>University of Cambridge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pb346</dc:creator>
  <cp:lastModifiedBy>Alistair McCormick</cp:lastModifiedBy>
  <dcterms:created xsi:type="dcterms:W3CDTF">2014-09-04T13:16:14Z</dcterms:created>
  <dcterms:modified xsi:type="dcterms:W3CDTF">2015-02-22T22:50:19Z</dcterms:modified>
</cp:coreProperties>
</file>