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05" windowWidth="14805" windowHeight="8010"/>
  </bookViews>
  <sheets>
    <sheet name="Single coil calculation" sheetId="1" r:id="rId1"/>
    <sheet name="Yields simulation" sheetId="2" r:id="rId2"/>
    <sheet name="Sensitivity Analysis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" i="1" l="1"/>
  <c r="C10" i="1"/>
  <c r="C11" i="1"/>
  <c r="C16" i="1"/>
  <c r="C32" i="1"/>
  <c r="C33" i="1" s="1"/>
  <c r="C34" i="1"/>
  <c r="C38" i="1"/>
  <c r="C40" i="1"/>
  <c r="B9" i="1"/>
  <c r="B10" i="1"/>
  <c r="B11" i="1"/>
  <c r="B16" i="1"/>
  <c r="B12" i="1" l="1"/>
  <c r="B13" i="1" s="1"/>
  <c r="C12" i="1"/>
  <c r="C50" i="1"/>
  <c r="B41" i="1"/>
  <c r="B17" i="1"/>
  <c r="B20" i="1" s="1"/>
  <c r="B22" i="1" s="1"/>
  <c r="B25" i="1" s="1"/>
  <c r="B27" i="1" s="1"/>
  <c r="C41" i="1" l="1"/>
  <c r="C13" i="1"/>
  <c r="C17" i="1" s="1"/>
  <c r="C20" i="1" s="1"/>
  <c r="C22" i="1" s="1"/>
  <c r="C25" i="1" s="1"/>
  <c r="C27" i="1" s="1"/>
  <c r="J14" i="1"/>
  <c r="N19" i="1" s="1"/>
  <c r="O19" i="1" s="1"/>
  <c r="P20" i="1"/>
  <c r="P21" i="1"/>
  <c r="P19" i="1"/>
  <c r="N21" i="1" l="1"/>
  <c r="Q21" i="1" s="1"/>
  <c r="N20" i="1"/>
  <c r="Q20" i="1" s="1"/>
  <c r="L19" i="1"/>
  <c r="Q19" i="1"/>
  <c r="B34" i="1"/>
  <c r="B32" i="1"/>
  <c r="B33" i="1" s="1"/>
  <c r="J9" i="1"/>
  <c r="J21" i="1"/>
  <c r="M21" i="1" s="1"/>
  <c r="J20" i="1"/>
  <c r="M20" i="1" s="1"/>
  <c r="C39" i="1" s="1"/>
  <c r="J19" i="1"/>
  <c r="M19" i="1" s="1"/>
  <c r="B50" i="1" l="1"/>
  <c r="L20" i="1"/>
  <c r="C45" i="1" s="1"/>
  <c r="O20" i="1"/>
  <c r="L21" i="1"/>
  <c r="O21" i="1"/>
  <c r="F28" i="2" l="1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F42" i="2" s="1"/>
  <c r="E21" i="2"/>
  <c r="E42" i="2" s="1"/>
  <c r="D21" i="2"/>
  <c r="D42" i="2" s="1"/>
  <c r="C21" i="2"/>
  <c r="C42" i="2" s="1"/>
  <c r="F20" i="2"/>
  <c r="F41" i="2" s="1"/>
  <c r="E20" i="2"/>
  <c r="E41" i="2" s="1"/>
  <c r="D20" i="2"/>
  <c r="D41" i="2" s="1"/>
  <c r="C20" i="2"/>
  <c r="C41" i="2" s="1"/>
  <c r="F19" i="2"/>
  <c r="F40" i="2" s="1"/>
  <c r="E19" i="2"/>
  <c r="E40" i="2" s="1"/>
  <c r="D19" i="2"/>
  <c r="D40" i="2" s="1"/>
  <c r="C19" i="2"/>
  <c r="C40" i="2" s="1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F39" i="2" s="1"/>
  <c r="E11" i="2"/>
  <c r="E39" i="2" s="1"/>
  <c r="D11" i="2"/>
  <c r="D39" i="2" s="1"/>
  <c r="C11" i="2"/>
  <c r="C39" i="2" s="1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F5" i="2"/>
  <c r="E5" i="2"/>
  <c r="D5" i="2"/>
  <c r="C5" i="2"/>
  <c r="F4" i="2"/>
  <c r="E4" i="2"/>
  <c r="D4" i="2"/>
  <c r="C4" i="2"/>
  <c r="F3" i="2"/>
  <c r="F37" i="2" s="1"/>
  <c r="E3" i="2"/>
  <c r="E37" i="2" s="1"/>
  <c r="D3" i="2"/>
  <c r="D37" i="2" s="1"/>
  <c r="C3" i="2"/>
  <c r="C37" i="2" s="1"/>
  <c r="F2" i="2"/>
  <c r="F38" i="2" s="1"/>
  <c r="E2" i="2"/>
  <c r="E38" i="2" s="1"/>
  <c r="D2" i="2"/>
  <c r="D38" i="2" s="1"/>
  <c r="C2" i="2"/>
  <c r="C38" i="2" s="1"/>
  <c r="C42" i="1" l="1"/>
  <c r="C48" i="1" s="1"/>
  <c r="C5" i="1"/>
  <c r="C14" i="1" s="1"/>
  <c r="C18" i="1" s="1"/>
  <c r="C21" i="1" s="1"/>
  <c r="C23" i="1" s="1"/>
  <c r="C26" i="1" s="1"/>
  <c r="F32" i="2"/>
  <c r="B42" i="1"/>
  <c r="B48" i="1" s="1"/>
  <c r="B5" i="1"/>
  <c r="B14" i="1" s="1"/>
  <c r="B18" i="1" s="1"/>
  <c r="B21" i="1" s="1"/>
  <c r="B23" i="1" s="1"/>
  <c r="B26" i="1" s="1"/>
  <c r="C32" i="2"/>
  <c r="D32" i="2"/>
  <c r="F35" i="2"/>
  <c r="C35" i="2"/>
  <c r="B49" i="1" s="1"/>
  <c r="D35" i="2"/>
  <c r="E32" i="2"/>
  <c r="E35" i="2"/>
  <c r="C49" i="1" s="1"/>
  <c r="C36" i="2"/>
  <c r="D36" i="2"/>
  <c r="F36" i="2"/>
  <c r="E36" i="2"/>
  <c r="C52" i="1" l="1"/>
  <c r="C51" i="1"/>
  <c r="B28" i="1"/>
  <c r="C28" i="1"/>
  <c r="B52" i="1"/>
  <c r="B51" i="1"/>
  <c r="B53" i="1" l="1"/>
  <c r="C53" i="1"/>
  <c r="B54" i="1"/>
  <c r="C54" i="1"/>
</calcChain>
</file>

<file path=xl/sharedStrings.xml><?xml version="1.0" encoding="utf-8"?>
<sst xmlns="http://schemas.openxmlformats.org/spreadsheetml/2006/main" count="118" uniqueCount="115">
  <si>
    <t>Naphtha</t>
  </si>
  <si>
    <t>Condensate</t>
  </si>
  <si>
    <t>HDO</t>
  </si>
  <si>
    <t>Mass flow (kg/hr)</t>
  </si>
  <si>
    <t>Proces Heat input (kJ/s)</t>
  </si>
  <si>
    <t>Total Heat input (kJ/s)</t>
  </si>
  <si>
    <t>HVC (wt%)</t>
  </si>
  <si>
    <t>Total heat input (GJ/t)</t>
  </si>
  <si>
    <t>Total heat input (GJ/t HVC)</t>
  </si>
  <si>
    <t>Ethylene (wt%)</t>
  </si>
  <si>
    <t>Total heat input (GJ/t ethylene)</t>
  </si>
  <si>
    <t>LHV Methane (MJ/kg)</t>
  </si>
  <si>
    <t>LHV Methane (GJ/kg)</t>
  </si>
  <si>
    <t>Methane consumption (kg/t HVC)</t>
  </si>
  <si>
    <t>Methane consumption (kg/t ethylene)</t>
  </si>
  <si>
    <t>MM methane (kg/kmole)</t>
  </si>
  <si>
    <t>Methane consumption (kmole/t HVC)</t>
  </si>
  <si>
    <t>Methane consumption (kmole/t ethylene)</t>
  </si>
  <si>
    <t>CO2 Production (kmole/t HVC)</t>
  </si>
  <si>
    <t>MM CO2 (kg/kmole)</t>
  </si>
  <si>
    <t>CO2 Production (kg/t HVC)</t>
  </si>
  <si>
    <t>CO2 Production (kmole/t ethylene)</t>
  </si>
  <si>
    <t>CO2 Production (kg/t ethylene)</t>
  </si>
  <si>
    <t>Relative tov naphtha HVC(%)</t>
  </si>
  <si>
    <t>Relative tov naphtha ethylene (%)</t>
  </si>
  <si>
    <t>Costs</t>
  </si>
  <si>
    <t xml:space="preserve">Number </t>
  </si>
  <si>
    <t>Name</t>
  </si>
  <si>
    <t>HDO + condensate</t>
  </si>
  <si>
    <t xml:space="preserve">H2             </t>
  </si>
  <si>
    <t xml:space="preserve">CH4            </t>
  </si>
  <si>
    <t xml:space="preserve">C2H2           </t>
  </si>
  <si>
    <t xml:space="preserve">C2H4           </t>
  </si>
  <si>
    <t xml:space="preserve">C2H6           </t>
  </si>
  <si>
    <t xml:space="preserve">C3H4(MA)       </t>
  </si>
  <si>
    <t xml:space="preserve">C3H4(PD)       </t>
  </si>
  <si>
    <t xml:space="preserve">C3H6           </t>
  </si>
  <si>
    <t xml:space="preserve">C3H8           </t>
  </si>
  <si>
    <t xml:space="preserve">1;3-C4H6       </t>
  </si>
  <si>
    <t xml:space="preserve">1C4H8          </t>
  </si>
  <si>
    <t xml:space="preserve">2C4H8          </t>
  </si>
  <si>
    <t xml:space="preserve">iC4H8          </t>
  </si>
  <si>
    <t xml:space="preserve">iC4H10         </t>
  </si>
  <si>
    <t xml:space="preserve">nC4H10         </t>
  </si>
  <si>
    <t xml:space="preserve">CO             </t>
  </si>
  <si>
    <t xml:space="preserve">CO2            </t>
  </si>
  <si>
    <t xml:space="preserve">Benzene        </t>
  </si>
  <si>
    <t xml:space="preserve">Toluene        </t>
  </si>
  <si>
    <t xml:space="preserve">Xylene         </t>
  </si>
  <si>
    <t xml:space="preserve">etBenz         </t>
  </si>
  <si>
    <t xml:space="preserve">Styrene        </t>
  </si>
  <si>
    <t xml:space="preserve">Naphth         </t>
  </si>
  <si>
    <t xml:space="preserve">mNaphth        </t>
  </si>
  <si>
    <t xml:space="preserve">anthrace       </t>
  </si>
  <si>
    <t xml:space="preserve">phenantr       </t>
  </si>
  <si>
    <t xml:space="preserve">pyrene         </t>
  </si>
  <si>
    <t>Total costs ($/yr)</t>
  </si>
  <si>
    <t>Mass flow (kt/yr)</t>
  </si>
  <si>
    <t>Running costs</t>
  </si>
  <si>
    <t>Investment costs</t>
  </si>
  <si>
    <t>Mass flow (t/s) Single coil</t>
  </si>
  <si>
    <t>Number of furnaces</t>
  </si>
  <si>
    <t>Total flow rate (t/s)</t>
  </si>
  <si>
    <t>Feedstock cost  base case($/t feed)</t>
  </si>
  <si>
    <t>Operating costs hydrotreater ($/t feed)</t>
  </si>
  <si>
    <t>Running costs ($/gallon)</t>
  </si>
  <si>
    <t>Investment cost ($/gallon)</t>
  </si>
  <si>
    <t>Ethylene production (ton ethylene/yr)</t>
  </si>
  <si>
    <t>Running cost HDO (cts/gallon)</t>
  </si>
  <si>
    <t>ethylene (wt%)</t>
  </si>
  <si>
    <t>Propylene (wt%)</t>
  </si>
  <si>
    <t>Fuel Gas (wt%)</t>
  </si>
  <si>
    <t>Hydrogen (wt%)</t>
  </si>
  <si>
    <t>butadiene (wt%)</t>
  </si>
  <si>
    <t>benzene (wt%)</t>
  </si>
  <si>
    <t>toluene (wt%)</t>
  </si>
  <si>
    <t>xylene (wt%)</t>
  </si>
  <si>
    <t>Other utilities ($/t feed)</t>
  </si>
  <si>
    <t>Number of coils (-)</t>
  </si>
  <si>
    <t>Size Hydrotreater (BPD)</t>
  </si>
  <si>
    <t>Hydrotreater  ($)</t>
  </si>
  <si>
    <t>INPUT</t>
  </si>
  <si>
    <t>Green ethylene price increase (-)</t>
  </si>
  <si>
    <t>Green propylen price increase (-)</t>
  </si>
  <si>
    <t>Hydrotreater return time (yr)</t>
  </si>
  <si>
    <t>Size hydrotreater (BPD)</t>
  </si>
  <si>
    <t>Gallons per barrel</t>
  </si>
  <si>
    <t>Hydrotreater</t>
  </si>
  <si>
    <t>Production (t/d)</t>
  </si>
  <si>
    <t>Production (kt/yr)</t>
  </si>
  <si>
    <t>Production (Gallons/hr)</t>
  </si>
  <si>
    <t>Production (t/s)</t>
  </si>
  <si>
    <t>Size (BPD)</t>
  </si>
  <si>
    <t>Investment cost ($)</t>
  </si>
  <si>
    <t>Total cost per ethylene unit ($/ton ethylene)</t>
  </si>
  <si>
    <t>Relative cost per ethylene (-)</t>
  </si>
  <si>
    <t>Conversion factors</t>
  </si>
  <si>
    <t>Density naphtha (kg/dm³)</t>
  </si>
  <si>
    <t>Gallon to kg (kg/Gallon)</t>
  </si>
  <si>
    <t>Flows and Sizing</t>
  </si>
  <si>
    <t>Simulation input and results</t>
  </si>
  <si>
    <t>Total costs</t>
  </si>
  <si>
    <t>With recycles</t>
  </si>
  <si>
    <t>HVC production (ton HVC/yr)</t>
  </si>
  <si>
    <t>Total cost per HVC unit($/ton HVC)</t>
  </si>
  <si>
    <t>Relative cost per HVC unit (-)</t>
  </si>
  <si>
    <t>HVC</t>
  </si>
  <si>
    <t>Fat price (cts/lb)</t>
  </si>
  <si>
    <t>Number of furnaces on HDO (-)</t>
  </si>
  <si>
    <t>Calculations</t>
  </si>
  <si>
    <t>Fuel Gas ($/t fuel gas)</t>
  </si>
  <si>
    <t>Fuel gas ($/t feed)</t>
  </si>
  <si>
    <t>Feedstock price Grease</t>
  </si>
  <si>
    <t>Relative cost increase (HVC based)</t>
  </si>
  <si>
    <t>Feedstock price naphtha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</si>
</sst>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Fill="1"/>
    <xf numFmtId="11" fontId="0" fillId="0" borderId="0" xfId="0" applyNumberFormat="1" applyFill="1"/>
    <xf numFmtId="0" fontId="0" fillId="0" borderId="0" xfId="0" applyFont="1" applyFill="1"/>
    <xf numFmtId="0" fontId="0" fillId="0" borderId="0" xfId="0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0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16" fillId="0" borderId="18" xfId="0" applyFont="1" applyFill="1" applyBorder="1"/>
    <xf numFmtId="11" fontId="0" fillId="0" borderId="0" xfId="0" applyNumberFormat="1" applyFill="1" applyBorder="1"/>
    <xf numFmtId="11" fontId="0" fillId="0" borderId="14" xfId="0" applyNumberFormat="1" applyFill="1" applyBorder="1"/>
    <xf numFmtId="11" fontId="0" fillId="0" borderId="16" xfId="0" applyNumberFormat="1" applyFill="1" applyBorder="1"/>
    <xf numFmtId="11" fontId="0" fillId="0" borderId="17" xfId="0" applyNumberFormat="1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6" fillId="0" borderId="19" xfId="0" applyFont="1" applyFill="1" applyBorder="1"/>
    <xf numFmtId="0" fontId="0" fillId="0" borderId="20" xfId="0" applyFill="1" applyBorder="1"/>
    <xf numFmtId="0" fontId="0" fillId="0" borderId="21" xfId="0" applyFill="1" applyBorder="1"/>
    <xf numFmtId="0" fontId="16" fillId="0" borderId="10" xfId="0" applyFont="1" applyFill="1" applyBorder="1"/>
    <xf numFmtId="11" fontId="0" fillId="0" borderId="11" xfId="0" applyNumberFormat="1" applyFill="1" applyBorder="1"/>
    <xf numFmtId="11" fontId="0" fillId="0" borderId="12" xfId="0" applyNumberFormat="1" applyFill="1" applyBorder="1"/>
    <xf numFmtId="0" fontId="16" fillId="0" borderId="13" xfId="0" applyFont="1" applyFill="1" applyBorder="1"/>
    <xf numFmtId="0" fontId="0" fillId="0" borderId="13" xfId="0" applyFont="1" applyFill="1" applyBorder="1"/>
    <xf numFmtId="0" fontId="18" fillId="0" borderId="13" xfId="0" applyFont="1" applyFill="1" applyBorder="1"/>
    <xf numFmtId="11" fontId="18" fillId="0" borderId="0" xfId="0" applyNumberFormat="1" applyFont="1" applyFill="1" applyBorder="1"/>
    <xf numFmtId="11" fontId="18" fillId="0" borderId="14" xfId="0" applyNumberFormat="1" applyFont="1" applyFill="1" applyBorder="1"/>
    <xf numFmtId="0" fontId="18" fillId="0" borderId="15" xfId="0" applyFont="1" applyFill="1" applyBorder="1"/>
    <xf numFmtId="11" fontId="18" fillId="0" borderId="16" xfId="0" applyNumberFormat="1" applyFont="1" applyFill="1" applyBorder="1"/>
    <xf numFmtId="11" fontId="18" fillId="0" borderId="17" xfId="0" applyNumberFormat="1" applyFont="1" applyFill="1" applyBorder="1"/>
    <xf numFmtId="0" fontId="16" fillId="0" borderId="0" xfId="0" applyFont="1"/>
    <xf numFmtId="11" fontId="16" fillId="0" borderId="0" xfId="0" applyNumberFormat="1" applyFont="1" applyFill="1"/>
    <xf numFmtId="0" fontId="0" fillId="0" borderId="0" xfId="0" applyAlignmen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'Sensitivity Analysis'!$A$2:$A$22</c:f>
              <c:numCache>
                <c:formatCode>General</c:formatCode>
                <c:ptCount val="2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</c:numCache>
            </c:numRef>
          </c:xVal>
          <c:yVal>
            <c:numRef>
              <c:f>'Sensitivity Analysis'!$B$2:$B$22</c:f>
              <c:numCache>
                <c:formatCode>General</c:formatCode>
                <c:ptCount val="21"/>
                <c:pt idx="0">
                  <c:v>0.92160371869581847</c:v>
                </c:pt>
                <c:pt idx="1">
                  <c:v>0.96137235330664927</c:v>
                </c:pt>
                <c:pt idx="2">
                  <c:v>0.98740164182072165</c:v>
                </c:pt>
                <c:pt idx="3">
                  <c:v>1.0134309303347939</c:v>
                </c:pt>
                <c:pt idx="4">
                  <c:v>1.0394602188488662</c:v>
                </c:pt>
                <c:pt idx="5">
                  <c:v>1.0654895073629385</c:v>
                </c:pt>
                <c:pt idx="6">
                  <c:v>1.0915187958770109</c:v>
                </c:pt>
                <c:pt idx="7">
                  <c:v>1.117548084391083</c:v>
                </c:pt>
                <c:pt idx="8">
                  <c:v>1.1435773729051555</c:v>
                </c:pt>
                <c:pt idx="9">
                  <c:v>1.1696066614192278</c:v>
                </c:pt>
                <c:pt idx="10">
                  <c:v>1.1956359499332998</c:v>
                </c:pt>
                <c:pt idx="11">
                  <c:v>1.2216652384473725</c:v>
                </c:pt>
                <c:pt idx="12">
                  <c:v>1.2476945269614446</c:v>
                </c:pt>
                <c:pt idx="13">
                  <c:v>1.2737238154755168</c:v>
                </c:pt>
                <c:pt idx="14">
                  <c:v>1.2997531039895891</c:v>
                </c:pt>
                <c:pt idx="15">
                  <c:v>1.3257823925036611</c:v>
                </c:pt>
                <c:pt idx="16">
                  <c:v>1.3518116810177339</c:v>
                </c:pt>
                <c:pt idx="17">
                  <c:v>1.3778409695318057</c:v>
                </c:pt>
                <c:pt idx="18">
                  <c:v>1.4038702580458782</c:v>
                </c:pt>
                <c:pt idx="19">
                  <c:v>1.4298995465599507</c:v>
                </c:pt>
                <c:pt idx="20">
                  <c:v>1.4559288350740227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85184"/>
        <c:axId val="137887104"/>
      </c:scatterChart>
      <c:valAx>
        <c:axId val="137885184"/>
        <c:scaling>
          <c:orientation val="minMax"/>
          <c:max val="50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price grease blend (cts/lb)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7887104"/>
        <c:crosses val="autoZero"/>
        <c:crossBetween val="midCat"/>
      </c:valAx>
      <c:valAx>
        <c:axId val="137887104"/>
        <c:scaling>
          <c:orientation val="minMax"/>
          <c:max val="1.5"/>
          <c:min val="0.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cost of production renewable naphtha compared to conventional naphtha  (-)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78851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'Sensitivity Analysis'!$D$2:$D$27</c:f>
              <c:numCache>
                <c:formatCode>General</c:formatCode>
                <c:ptCount val="26"/>
                <c:pt idx="0">
                  <c:v>750</c:v>
                </c:pt>
                <c:pt idx="1">
                  <c:v>760</c:v>
                </c:pt>
                <c:pt idx="2">
                  <c:v>770</c:v>
                </c:pt>
                <c:pt idx="3">
                  <c:v>780</c:v>
                </c:pt>
                <c:pt idx="4">
                  <c:v>790</c:v>
                </c:pt>
                <c:pt idx="5">
                  <c:v>800</c:v>
                </c:pt>
                <c:pt idx="6">
                  <c:v>810</c:v>
                </c:pt>
                <c:pt idx="7">
                  <c:v>820</c:v>
                </c:pt>
                <c:pt idx="8">
                  <c:v>830</c:v>
                </c:pt>
                <c:pt idx="9">
                  <c:v>840</c:v>
                </c:pt>
                <c:pt idx="10">
                  <c:v>850</c:v>
                </c:pt>
                <c:pt idx="11">
                  <c:v>860</c:v>
                </c:pt>
                <c:pt idx="12">
                  <c:v>870</c:v>
                </c:pt>
                <c:pt idx="13">
                  <c:v>880</c:v>
                </c:pt>
                <c:pt idx="14">
                  <c:v>890</c:v>
                </c:pt>
                <c:pt idx="15">
                  <c:v>900</c:v>
                </c:pt>
                <c:pt idx="16">
                  <c:v>910</c:v>
                </c:pt>
                <c:pt idx="17">
                  <c:v>920</c:v>
                </c:pt>
                <c:pt idx="18">
                  <c:v>930</c:v>
                </c:pt>
                <c:pt idx="19">
                  <c:v>940</c:v>
                </c:pt>
                <c:pt idx="20">
                  <c:v>950</c:v>
                </c:pt>
                <c:pt idx="21">
                  <c:v>960</c:v>
                </c:pt>
                <c:pt idx="22">
                  <c:v>970</c:v>
                </c:pt>
                <c:pt idx="23">
                  <c:v>980</c:v>
                </c:pt>
                <c:pt idx="24">
                  <c:v>990</c:v>
                </c:pt>
                <c:pt idx="25">
                  <c:v>1000</c:v>
                </c:pt>
              </c:numCache>
            </c:numRef>
          </c:xVal>
          <c:yVal>
            <c:numRef>
              <c:f>'Sensitivity Analysis'!$E$2:$E$27</c:f>
              <c:numCache>
                <c:formatCode>General</c:formatCode>
                <c:ptCount val="26"/>
                <c:pt idx="0">
                  <c:v>1.3049429378529547</c:v>
                </c:pt>
                <c:pt idx="1">
                  <c:v>1.2884153860757246</c:v>
                </c:pt>
                <c:pt idx="2">
                  <c:v>1.2723012524866304</c:v>
                </c:pt>
                <c:pt idx="3">
                  <c:v>1.2565852169051517</c:v>
                </c:pt>
                <c:pt idx="4">
                  <c:v>1.2412527068814221</c:v>
                </c:pt>
                <c:pt idx="5">
                  <c:v>1.2262898526281103</c:v>
                </c:pt>
                <c:pt idx="6">
                  <c:v>1.2116834451731542</c:v>
                </c:pt>
                <c:pt idx="7">
                  <c:v>1.1974208974679665</c:v>
                </c:pt>
                <c:pt idx="8">
                  <c:v>1.1834902082104175</c:v>
                </c:pt>
                <c:pt idx="9">
                  <c:v>1.1698799281640619</c:v>
                </c:pt>
                <c:pt idx="10">
                  <c:v>1.1565791287749401</c:v>
                </c:pt>
                <c:pt idx="11">
                  <c:v>1.1435773729051555</c:v>
                </c:pt>
                <c:pt idx="12">
                  <c:v>1.1308646875185102</c:v>
                </c:pt>
                <c:pt idx="13">
                  <c:v>1.1184315381679675</c:v>
                </c:pt>
                <c:pt idx="14">
                  <c:v>1.1062688051477769</c:v>
                </c:pt>
                <c:pt idx="15">
                  <c:v>1.0943677611849085</c:v>
                </c:pt>
                <c:pt idx="16">
                  <c:v>1.0827200505551089</c:v>
                </c:pt>
                <c:pt idx="17">
                  <c:v>1.0713176695185616</c:v>
                </c:pt>
                <c:pt idx="18">
                  <c:v>1.0601529479788834</c:v>
                </c:pt>
                <c:pt idx="19">
                  <c:v>1.049218532277135</c:v>
                </c:pt>
                <c:pt idx="20">
                  <c:v>1.0385073690397379</c:v>
                </c:pt>
                <c:pt idx="21">
                  <c:v>1.0280126900057438</c:v>
                </c:pt>
                <c:pt idx="22">
                  <c:v>1.0177279977648712</c:v>
                </c:pt>
                <c:pt idx="23">
                  <c:v>1.0076470523431627</c:v>
                </c:pt>
                <c:pt idx="24">
                  <c:v>0.99776385857806127</c:v>
                </c:pt>
                <c:pt idx="25">
                  <c:v>0.9880726542292394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49792"/>
        <c:axId val="138076544"/>
      </c:scatterChart>
      <c:valAx>
        <c:axId val="138049792"/>
        <c:scaling>
          <c:orientation val="minMax"/>
          <c:max val="1000"/>
          <c:min val="8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price grease blend (cts/lb)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076544"/>
        <c:crosses val="autoZero"/>
        <c:crossBetween val="midCat"/>
      </c:valAx>
      <c:valAx>
        <c:axId val="138076544"/>
        <c:scaling>
          <c:orientation val="minMax"/>
          <c:max val="1.2"/>
          <c:min val="0.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cost of production renewable naphtha compared to conventional naphtha  (-)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04979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29</xdr:row>
      <xdr:rowOff>42861</xdr:rowOff>
    </xdr:from>
    <xdr:to>
      <xdr:col>3</xdr:col>
      <xdr:colOff>9524</xdr:colOff>
      <xdr:row>49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10</xdr:col>
      <xdr:colOff>514350</xdr:colOff>
      <xdr:row>50</xdr:row>
      <xdr:rowOff>119063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RYie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aphtha"/>
      <sheetName val="Condensate"/>
      <sheetName val="HDO"/>
      <sheetName val="HDO+cond"/>
    </sheetNames>
    <sheetDataSet>
      <sheetData sheetId="0"/>
      <sheetData sheetId="1">
        <row r="1">
          <cell r="A1">
            <v>1</v>
          </cell>
          <cell r="B1" t="str">
            <v xml:space="preserve">H2             </v>
          </cell>
          <cell r="C1">
            <v>1.526</v>
          </cell>
        </row>
        <row r="2">
          <cell r="A2">
            <v>2</v>
          </cell>
          <cell r="B2" t="str">
            <v xml:space="preserve">CH4            </v>
          </cell>
          <cell r="C2">
            <v>18.169</v>
          </cell>
        </row>
        <row r="3">
          <cell r="A3">
            <v>3</v>
          </cell>
          <cell r="B3" t="str">
            <v xml:space="preserve">C2H2           </v>
          </cell>
          <cell r="C3">
            <v>0.33400000000000002</v>
          </cell>
        </row>
        <row r="4">
          <cell r="A4">
            <v>4</v>
          </cell>
          <cell r="B4" t="str">
            <v xml:space="preserve">C2H4           </v>
          </cell>
          <cell r="C4">
            <v>29.594000000000001</v>
          </cell>
        </row>
        <row r="5">
          <cell r="A5">
            <v>5</v>
          </cell>
          <cell r="B5" t="str">
            <v xml:space="preserve">C2H6           </v>
          </cell>
          <cell r="C5">
            <v>2.839</v>
          </cell>
        </row>
        <row r="6">
          <cell r="A6">
            <v>6</v>
          </cell>
          <cell r="B6" t="str">
            <v xml:space="preserve">C3H4(MA)       </v>
          </cell>
          <cell r="C6">
            <v>0.85799999999999998</v>
          </cell>
        </row>
        <row r="7">
          <cell r="A7">
            <v>7</v>
          </cell>
          <cell r="B7" t="str">
            <v xml:space="preserve">C3H4(PD)       </v>
          </cell>
          <cell r="C7">
            <v>0.89100000000000001</v>
          </cell>
        </row>
        <row r="8">
          <cell r="A8">
            <v>8</v>
          </cell>
          <cell r="B8" t="str">
            <v xml:space="preserve">C3H6           </v>
          </cell>
          <cell r="C8">
            <v>13.582000000000001</v>
          </cell>
        </row>
        <row r="9">
          <cell r="A9">
            <v>9</v>
          </cell>
          <cell r="B9" t="str">
            <v xml:space="preserve">C3H8           </v>
          </cell>
          <cell r="C9">
            <v>0.21099999999999999</v>
          </cell>
        </row>
        <row r="10">
          <cell r="A10">
            <v>10</v>
          </cell>
          <cell r="B10" t="str">
            <v xml:space="preserve">1;3-C4H6       </v>
          </cell>
          <cell r="C10">
            <v>3.7679999999999998</v>
          </cell>
        </row>
        <row r="11">
          <cell r="A11">
            <v>11</v>
          </cell>
          <cell r="B11" t="str">
            <v xml:space="preserve">1C4H8          </v>
          </cell>
          <cell r="C11">
            <v>0.45500000000000002</v>
          </cell>
        </row>
        <row r="12">
          <cell r="A12">
            <v>12</v>
          </cell>
          <cell r="B12" t="str">
            <v xml:space="preserve">2C4H8          </v>
          </cell>
          <cell r="C12">
            <v>0.21199999999999999</v>
          </cell>
        </row>
        <row r="13">
          <cell r="A13">
            <v>13</v>
          </cell>
          <cell r="B13" t="str">
            <v xml:space="preserve">iC4H8          </v>
          </cell>
          <cell r="C13">
            <v>1.5389999999999999</v>
          </cell>
        </row>
        <row r="14">
          <cell r="A14">
            <v>14</v>
          </cell>
          <cell r="B14" t="str">
            <v xml:space="preserve">iC4H10         </v>
          </cell>
          <cell r="C14">
            <v>5.0000000000000001E-3</v>
          </cell>
        </row>
        <row r="15">
          <cell r="A15">
            <v>15</v>
          </cell>
          <cell r="B15" t="str">
            <v xml:space="preserve">nC4H10         </v>
          </cell>
          <cell r="C15">
            <v>0.01</v>
          </cell>
        </row>
        <row r="16">
          <cell r="A16">
            <v>17</v>
          </cell>
          <cell r="B16" t="str">
            <v xml:space="preserve">CO             </v>
          </cell>
          <cell r="C16">
            <v>0.13800000000000001</v>
          </cell>
        </row>
        <row r="17">
          <cell r="A17">
            <v>18</v>
          </cell>
          <cell r="B17" t="str">
            <v xml:space="preserve">CO2            </v>
          </cell>
          <cell r="C17">
            <v>1.0999999999999999E-2</v>
          </cell>
        </row>
        <row r="18">
          <cell r="A18">
            <v>19</v>
          </cell>
          <cell r="B18" t="str">
            <v xml:space="preserve">13C5di         </v>
          </cell>
          <cell r="C18">
            <v>0.255</v>
          </cell>
        </row>
        <row r="19">
          <cell r="A19">
            <v>20</v>
          </cell>
          <cell r="B19" t="str">
            <v xml:space="preserve">14C5di         </v>
          </cell>
          <cell r="C19">
            <v>0.02</v>
          </cell>
        </row>
        <row r="20">
          <cell r="A20">
            <v>21</v>
          </cell>
          <cell r="B20" t="str">
            <v xml:space="preserve">Isoprene       </v>
          </cell>
          <cell r="C20">
            <v>4.7E-2</v>
          </cell>
        </row>
        <row r="21">
          <cell r="A21">
            <v>22</v>
          </cell>
          <cell r="B21" t="str">
            <v xml:space="preserve">1C5H10         </v>
          </cell>
          <cell r="C21">
            <v>3.2000000000000001E-2</v>
          </cell>
        </row>
        <row r="22">
          <cell r="A22">
            <v>23</v>
          </cell>
          <cell r="B22" t="str">
            <v xml:space="preserve">2C5H10         </v>
          </cell>
          <cell r="C22">
            <v>1.4E-2</v>
          </cell>
        </row>
        <row r="23">
          <cell r="A23">
            <v>24</v>
          </cell>
          <cell r="B23" t="str">
            <v xml:space="preserve">2m1C4H8        </v>
          </cell>
          <cell r="C23">
            <v>9.4E-2</v>
          </cell>
        </row>
        <row r="24">
          <cell r="A24">
            <v>25</v>
          </cell>
          <cell r="B24" t="str">
            <v xml:space="preserve">3m1C4H8        </v>
          </cell>
          <cell r="C24">
            <v>3.0000000000000001E-3</v>
          </cell>
        </row>
        <row r="25">
          <cell r="A25">
            <v>26</v>
          </cell>
          <cell r="B25" t="str">
            <v xml:space="preserve">2m2C4H8        </v>
          </cell>
          <cell r="C25">
            <v>2.1000000000000001E-2</v>
          </cell>
        </row>
        <row r="26">
          <cell r="A26">
            <v>28</v>
          </cell>
          <cell r="B26" t="str">
            <v xml:space="preserve">iso_C5         </v>
          </cell>
          <cell r="C26">
            <v>0.24399999999999999</v>
          </cell>
        </row>
        <row r="27">
          <cell r="A27">
            <v>29</v>
          </cell>
          <cell r="B27" t="str">
            <v xml:space="preserve">n_C5           </v>
          </cell>
          <cell r="C27">
            <v>0.22</v>
          </cell>
        </row>
        <row r="28">
          <cell r="A28">
            <v>30</v>
          </cell>
          <cell r="B28" t="str">
            <v xml:space="preserve">C6di           </v>
          </cell>
          <cell r="C28">
            <v>1.7999999999999999E-2</v>
          </cell>
        </row>
        <row r="29">
          <cell r="A29">
            <v>31</v>
          </cell>
          <cell r="B29" t="str">
            <v xml:space="preserve">iC6di-1        </v>
          </cell>
          <cell r="C29">
            <v>3.0000000000000001E-3</v>
          </cell>
        </row>
        <row r="30">
          <cell r="A30">
            <v>32</v>
          </cell>
          <cell r="B30" t="str">
            <v xml:space="preserve">C6ol           </v>
          </cell>
          <cell r="C30">
            <v>2E-3</v>
          </cell>
        </row>
        <row r="31">
          <cell r="A31">
            <v>33</v>
          </cell>
          <cell r="B31" t="str">
            <v xml:space="preserve">iC6ol          </v>
          </cell>
          <cell r="C31">
            <v>2E-3</v>
          </cell>
        </row>
        <row r="32">
          <cell r="A32">
            <v>34</v>
          </cell>
          <cell r="B32" t="str">
            <v xml:space="preserve">C7di           </v>
          </cell>
          <cell r="C32">
            <v>1.9E-2</v>
          </cell>
        </row>
        <row r="33">
          <cell r="A33">
            <v>35</v>
          </cell>
          <cell r="B33" t="str">
            <v xml:space="preserve">iC7di          </v>
          </cell>
          <cell r="C33">
            <v>1.2999999999999999E-2</v>
          </cell>
        </row>
        <row r="34">
          <cell r="A34">
            <v>38</v>
          </cell>
          <cell r="B34" t="str">
            <v xml:space="preserve">C8di           </v>
          </cell>
          <cell r="C34">
            <v>1E-3</v>
          </cell>
        </row>
        <row r="35">
          <cell r="A35">
            <v>39</v>
          </cell>
          <cell r="B35" t="str">
            <v xml:space="preserve">iC8di          </v>
          </cell>
          <cell r="C35">
            <v>4.3999999999999997E-2</v>
          </cell>
        </row>
        <row r="36">
          <cell r="A36">
            <v>40</v>
          </cell>
          <cell r="B36" t="str">
            <v xml:space="preserve">cyC5           </v>
          </cell>
          <cell r="C36">
            <v>8.5999999999999993E-2</v>
          </cell>
        </row>
        <row r="37">
          <cell r="A37">
            <v>41</v>
          </cell>
          <cell r="B37" t="str">
            <v xml:space="preserve">cyC5ol         </v>
          </cell>
          <cell r="C37">
            <v>1.2999999999999999E-2</v>
          </cell>
        </row>
        <row r="38">
          <cell r="A38">
            <v>42</v>
          </cell>
          <cell r="B38" t="str">
            <v xml:space="preserve">CPD            </v>
          </cell>
          <cell r="C38">
            <v>1.5940000000000001</v>
          </cell>
        </row>
        <row r="39">
          <cell r="A39">
            <v>43</v>
          </cell>
          <cell r="B39" t="str">
            <v xml:space="preserve">mcyC5          </v>
          </cell>
          <cell r="C39">
            <v>5.1999999999999998E-2</v>
          </cell>
        </row>
        <row r="40">
          <cell r="A40">
            <v>45</v>
          </cell>
          <cell r="B40" t="str">
            <v xml:space="preserve">mCPD           </v>
          </cell>
          <cell r="C40">
            <v>9.9000000000000005E-2</v>
          </cell>
        </row>
        <row r="41">
          <cell r="A41">
            <v>46</v>
          </cell>
          <cell r="B41" t="str">
            <v xml:space="preserve">cyC6           </v>
          </cell>
          <cell r="C41">
            <v>5.3999999999999999E-2</v>
          </cell>
        </row>
        <row r="42">
          <cell r="A42">
            <v>48</v>
          </cell>
          <cell r="B42" t="str">
            <v xml:space="preserve">cyC6di         </v>
          </cell>
          <cell r="C42">
            <v>1E-3</v>
          </cell>
        </row>
        <row r="43">
          <cell r="A43">
            <v>49</v>
          </cell>
          <cell r="B43" t="str">
            <v xml:space="preserve">mcyC6          </v>
          </cell>
          <cell r="C43">
            <v>2E-3</v>
          </cell>
        </row>
        <row r="44">
          <cell r="A44">
            <v>51</v>
          </cell>
          <cell r="B44" t="str">
            <v xml:space="preserve">mcyC6di        </v>
          </cell>
          <cell r="C44">
            <v>3.3000000000000002E-2</v>
          </cell>
        </row>
        <row r="45">
          <cell r="A45">
            <v>52</v>
          </cell>
          <cell r="B45" t="str">
            <v xml:space="preserve">dmcy6          </v>
          </cell>
          <cell r="C45">
            <v>0</v>
          </cell>
        </row>
        <row r="46">
          <cell r="A46">
            <v>54</v>
          </cell>
          <cell r="B46" t="str">
            <v xml:space="preserve">dmcyC6di       </v>
          </cell>
          <cell r="C46">
            <v>1E-3</v>
          </cell>
        </row>
        <row r="47">
          <cell r="A47">
            <v>55</v>
          </cell>
          <cell r="B47" t="str">
            <v xml:space="preserve">etcyC6         </v>
          </cell>
          <cell r="C47">
            <v>0</v>
          </cell>
        </row>
        <row r="48">
          <cell r="A48">
            <v>60</v>
          </cell>
          <cell r="B48" t="str">
            <v xml:space="preserve">Benzene        </v>
          </cell>
          <cell r="C48">
            <v>5.9740000000000002</v>
          </cell>
        </row>
        <row r="49">
          <cell r="A49">
            <v>61</v>
          </cell>
          <cell r="B49" t="str">
            <v xml:space="preserve">Toluene        </v>
          </cell>
          <cell r="C49">
            <v>1.849</v>
          </cell>
        </row>
        <row r="50">
          <cell r="A50">
            <v>62</v>
          </cell>
          <cell r="B50" t="str">
            <v xml:space="preserve">Xylene         </v>
          </cell>
          <cell r="C50">
            <v>0.49299999999999999</v>
          </cell>
        </row>
        <row r="51">
          <cell r="A51">
            <v>63</v>
          </cell>
          <cell r="B51" t="str">
            <v xml:space="preserve">etBenz         </v>
          </cell>
          <cell r="C51">
            <v>7.5999999999999998E-2</v>
          </cell>
        </row>
        <row r="52">
          <cell r="A52">
            <v>64</v>
          </cell>
          <cell r="B52" t="str">
            <v xml:space="preserve">Styrene        </v>
          </cell>
          <cell r="C52">
            <v>2.0910000000000002</v>
          </cell>
        </row>
        <row r="53">
          <cell r="A53">
            <v>65</v>
          </cell>
          <cell r="B53" t="str">
            <v xml:space="preserve">iP-C9aro       </v>
          </cell>
          <cell r="C53">
            <v>1E-3</v>
          </cell>
        </row>
        <row r="54">
          <cell r="A54">
            <v>66</v>
          </cell>
          <cell r="B54" t="str">
            <v xml:space="preserve">vitoluen       </v>
          </cell>
          <cell r="C54">
            <v>0.111</v>
          </cell>
        </row>
        <row r="55">
          <cell r="A55">
            <v>68</v>
          </cell>
          <cell r="B55" t="str">
            <v xml:space="preserve">dm-v-ben       </v>
          </cell>
          <cell r="C55">
            <v>5.0000000000000001E-3</v>
          </cell>
        </row>
        <row r="56">
          <cell r="A56">
            <v>69</v>
          </cell>
          <cell r="B56" t="str">
            <v xml:space="preserve">Indene         </v>
          </cell>
          <cell r="C56">
            <v>2.0139999999999998</v>
          </cell>
        </row>
        <row r="57">
          <cell r="A57">
            <v>70</v>
          </cell>
          <cell r="B57" t="str">
            <v xml:space="preserve">mIndene        </v>
          </cell>
          <cell r="C57">
            <v>0.95599999999999996</v>
          </cell>
        </row>
        <row r="58">
          <cell r="A58">
            <v>71</v>
          </cell>
          <cell r="B58" t="str">
            <v xml:space="preserve">Naphth         </v>
          </cell>
          <cell r="C58">
            <v>4.3630000000000004</v>
          </cell>
        </row>
        <row r="59">
          <cell r="A59">
            <v>72</v>
          </cell>
          <cell r="B59" t="str">
            <v xml:space="preserve">mNaphth        </v>
          </cell>
          <cell r="C59">
            <v>1.8080000000000001</v>
          </cell>
        </row>
        <row r="60">
          <cell r="A60">
            <v>74</v>
          </cell>
          <cell r="B60" t="str">
            <v xml:space="preserve">C_6_2mip       </v>
          </cell>
          <cell r="C60">
            <v>9.8000000000000004E-2</v>
          </cell>
        </row>
        <row r="61">
          <cell r="A61">
            <v>75</v>
          </cell>
          <cell r="B61" t="str">
            <v xml:space="preserve">iC6di-2        </v>
          </cell>
          <cell r="C61">
            <v>0.17699999999999999</v>
          </cell>
        </row>
        <row r="62">
          <cell r="A62">
            <v>76</v>
          </cell>
          <cell r="B62" t="str">
            <v xml:space="preserve">dmnaphth       </v>
          </cell>
          <cell r="C62">
            <v>0.11600000000000001</v>
          </cell>
        </row>
        <row r="63">
          <cell r="A63">
            <v>78</v>
          </cell>
          <cell r="B63" t="str">
            <v xml:space="preserve">acenapht       </v>
          </cell>
          <cell r="C63">
            <v>3.0000000000000001E-3</v>
          </cell>
        </row>
        <row r="64">
          <cell r="A64">
            <v>243</v>
          </cell>
          <cell r="B64" t="str">
            <v xml:space="preserve">C_6_npar       </v>
          </cell>
          <cell r="C64">
            <v>9.2999999999999999E-2</v>
          </cell>
        </row>
        <row r="65">
          <cell r="A65">
            <v>244</v>
          </cell>
          <cell r="B65" t="str">
            <v xml:space="preserve">C_7_npar       </v>
          </cell>
          <cell r="C65">
            <v>2.5000000000000001E-2</v>
          </cell>
        </row>
        <row r="66">
          <cell r="A66">
            <v>245</v>
          </cell>
          <cell r="B66" t="str">
            <v xml:space="preserve">C_8_npar       </v>
          </cell>
          <cell r="C66">
            <v>1E-3</v>
          </cell>
        </row>
        <row r="67">
          <cell r="A67">
            <v>246</v>
          </cell>
          <cell r="B67" t="str">
            <v xml:space="preserve">C_9_npar       </v>
          </cell>
          <cell r="C67">
            <v>0</v>
          </cell>
        </row>
        <row r="68">
          <cell r="A68">
            <v>247</v>
          </cell>
          <cell r="B68" t="str">
            <v xml:space="preserve">C10_npar       </v>
          </cell>
          <cell r="C68">
            <v>0</v>
          </cell>
        </row>
        <row r="69">
          <cell r="A69">
            <v>248</v>
          </cell>
          <cell r="B69" t="str">
            <v xml:space="preserve">C11_npar       </v>
          </cell>
          <cell r="C69">
            <v>0</v>
          </cell>
        </row>
        <row r="70">
          <cell r="A70">
            <v>249</v>
          </cell>
          <cell r="B70" t="str">
            <v xml:space="preserve">C12_npar       </v>
          </cell>
          <cell r="C70">
            <v>0</v>
          </cell>
        </row>
        <row r="71">
          <cell r="A71">
            <v>250</v>
          </cell>
          <cell r="B71" t="str">
            <v xml:space="preserve">C13_npar       </v>
          </cell>
          <cell r="C71">
            <v>0</v>
          </cell>
        </row>
        <row r="72">
          <cell r="A72">
            <v>251</v>
          </cell>
          <cell r="B72" t="str">
            <v xml:space="preserve">C14_npar       </v>
          </cell>
          <cell r="C72">
            <v>0</v>
          </cell>
        </row>
        <row r="73">
          <cell r="A73">
            <v>252</v>
          </cell>
          <cell r="B73" t="str">
            <v xml:space="preserve">C15_npar       </v>
          </cell>
          <cell r="C73">
            <v>0</v>
          </cell>
        </row>
        <row r="74">
          <cell r="A74">
            <v>253</v>
          </cell>
          <cell r="B74" t="str">
            <v xml:space="preserve">C16_npar       </v>
          </cell>
          <cell r="C74">
            <v>0</v>
          </cell>
        </row>
        <row r="75">
          <cell r="A75">
            <v>254</v>
          </cell>
          <cell r="B75" t="str">
            <v xml:space="preserve">C17_npar       </v>
          </cell>
          <cell r="C75">
            <v>0</v>
          </cell>
        </row>
        <row r="76">
          <cell r="A76">
            <v>255</v>
          </cell>
          <cell r="B76" t="str">
            <v xml:space="preserve">C18_npar       </v>
          </cell>
          <cell r="C76">
            <v>0</v>
          </cell>
        </row>
        <row r="77">
          <cell r="A77">
            <v>256</v>
          </cell>
          <cell r="B77" t="str">
            <v xml:space="preserve">C19_npar       </v>
          </cell>
          <cell r="C77">
            <v>0</v>
          </cell>
        </row>
        <row r="78">
          <cell r="A78">
            <v>271</v>
          </cell>
          <cell r="B78" t="str">
            <v xml:space="preserve">C_7_2mip       </v>
          </cell>
          <cell r="C78">
            <v>0.03</v>
          </cell>
        </row>
        <row r="79">
          <cell r="A79">
            <v>272</v>
          </cell>
          <cell r="B79" t="str">
            <v xml:space="preserve">C_8_2mip       </v>
          </cell>
          <cell r="C79">
            <v>1E-3</v>
          </cell>
        </row>
        <row r="80">
          <cell r="A80">
            <v>273</v>
          </cell>
          <cell r="B80" t="str">
            <v xml:space="preserve">C_9_2mip       </v>
          </cell>
          <cell r="C80">
            <v>0</v>
          </cell>
        </row>
        <row r="81">
          <cell r="A81">
            <v>274</v>
          </cell>
          <cell r="B81" t="str">
            <v xml:space="preserve">C10_2mip       </v>
          </cell>
          <cell r="C81">
            <v>0</v>
          </cell>
        </row>
        <row r="82">
          <cell r="A82">
            <v>275</v>
          </cell>
          <cell r="B82" t="str">
            <v xml:space="preserve">C_6_3mip       </v>
          </cell>
          <cell r="C82">
            <v>3.7999999999999999E-2</v>
          </cell>
        </row>
        <row r="83">
          <cell r="A83">
            <v>276</v>
          </cell>
          <cell r="B83" t="str">
            <v xml:space="preserve">C_7_3mip       </v>
          </cell>
          <cell r="C83">
            <v>1.2E-2</v>
          </cell>
        </row>
        <row r="84">
          <cell r="A84">
            <v>277</v>
          </cell>
          <cell r="B84" t="str">
            <v xml:space="preserve">C_8_3mip       </v>
          </cell>
          <cell r="C84">
            <v>0</v>
          </cell>
        </row>
        <row r="85">
          <cell r="A85">
            <v>278</v>
          </cell>
          <cell r="B85" t="str">
            <v xml:space="preserve">C_9_3mip       </v>
          </cell>
          <cell r="C85">
            <v>0</v>
          </cell>
        </row>
        <row r="86">
          <cell r="A86">
            <v>279</v>
          </cell>
          <cell r="B86" t="str">
            <v xml:space="preserve">C10_3mip       </v>
          </cell>
          <cell r="C86">
            <v>0</v>
          </cell>
        </row>
        <row r="87">
          <cell r="A87">
            <v>280</v>
          </cell>
          <cell r="B87" t="str">
            <v xml:space="preserve">C_8_4mip       </v>
          </cell>
          <cell r="C87">
            <v>0</v>
          </cell>
        </row>
        <row r="88">
          <cell r="A88">
            <v>281</v>
          </cell>
          <cell r="B88" t="str">
            <v xml:space="preserve">C_9_4mip       </v>
          </cell>
          <cell r="C88">
            <v>0</v>
          </cell>
        </row>
        <row r="89">
          <cell r="A89">
            <v>282</v>
          </cell>
          <cell r="B89" t="str">
            <v xml:space="preserve">C10_4mip       </v>
          </cell>
          <cell r="C89">
            <v>0</v>
          </cell>
        </row>
        <row r="90">
          <cell r="A90">
            <v>288</v>
          </cell>
          <cell r="B90" t="str">
            <v xml:space="preserve">C11_ipar       </v>
          </cell>
          <cell r="C90">
            <v>0</v>
          </cell>
        </row>
        <row r="91">
          <cell r="A91">
            <v>289</v>
          </cell>
          <cell r="B91" t="str">
            <v xml:space="preserve">C12_ipar       </v>
          </cell>
          <cell r="C91">
            <v>0</v>
          </cell>
        </row>
        <row r="92">
          <cell r="A92">
            <v>290</v>
          </cell>
          <cell r="B92" t="str">
            <v xml:space="preserve">C13_ipar       </v>
          </cell>
          <cell r="C92">
            <v>0</v>
          </cell>
        </row>
        <row r="93">
          <cell r="A93">
            <v>291</v>
          </cell>
          <cell r="B93" t="str">
            <v xml:space="preserve">C14_ipar       </v>
          </cell>
          <cell r="C93">
            <v>0</v>
          </cell>
        </row>
        <row r="94">
          <cell r="A94">
            <v>292</v>
          </cell>
          <cell r="B94" t="str">
            <v xml:space="preserve">C15_ipar       </v>
          </cell>
          <cell r="C94">
            <v>0</v>
          </cell>
        </row>
        <row r="95">
          <cell r="A95">
            <v>293</v>
          </cell>
          <cell r="B95" t="str">
            <v xml:space="preserve">C16_ipar       </v>
          </cell>
          <cell r="C95">
            <v>0</v>
          </cell>
        </row>
        <row r="96">
          <cell r="A96">
            <v>294</v>
          </cell>
          <cell r="B96" t="str">
            <v xml:space="preserve">C17_ipar       </v>
          </cell>
          <cell r="C96">
            <v>0</v>
          </cell>
        </row>
        <row r="97">
          <cell r="A97">
            <v>295</v>
          </cell>
          <cell r="B97" t="str">
            <v xml:space="preserve">C18_ipar       </v>
          </cell>
          <cell r="C97">
            <v>0</v>
          </cell>
        </row>
        <row r="98">
          <cell r="A98">
            <v>296</v>
          </cell>
          <cell r="B98" t="str">
            <v xml:space="preserve">C19_ipar       </v>
          </cell>
          <cell r="C98">
            <v>0</v>
          </cell>
        </row>
        <row r="99">
          <cell r="A99">
            <v>311</v>
          </cell>
          <cell r="B99" t="str">
            <v xml:space="preserve">C_6_23dm       </v>
          </cell>
          <cell r="C99">
            <v>4.0000000000000001E-3</v>
          </cell>
        </row>
        <row r="100">
          <cell r="A100">
            <v>312</v>
          </cell>
          <cell r="B100" t="str">
            <v xml:space="preserve">C_7_23dm       </v>
          </cell>
          <cell r="C100">
            <v>1E-3</v>
          </cell>
        </row>
        <row r="101">
          <cell r="A101">
            <v>313</v>
          </cell>
          <cell r="B101" t="str">
            <v xml:space="preserve">C_8_23dm       </v>
          </cell>
          <cell r="C101">
            <v>0</v>
          </cell>
        </row>
        <row r="102">
          <cell r="A102">
            <v>314</v>
          </cell>
          <cell r="B102" t="str">
            <v xml:space="preserve">C_9_23dm       </v>
          </cell>
          <cell r="C102">
            <v>0</v>
          </cell>
        </row>
        <row r="103">
          <cell r="A103">
            <v>315</v>
          </cell>
          <cell r="B103" t="str">
            <v xml:space="preserve">C10_23dm       </v>
          </cell>
          <cell r="C103">
            <v>0</v>
          </cell>
        </row>
        <row r="104">
          <cell r="A104">
            <v>316</v>
          </cell>
          <cell r="B104" t="str">
            <v xml:space="preserve">C_7_24dm       </v>
          </cell>
          <cell r="C104">
            <v>2E-3</v>
          </cell>
        </row>
        <row r="105">
          <cell r="A105">
            <v>317</v>
          </cell>
          <cell r="B105" t="str">
            <v xml:space="preserve">C_8_24dm       </v>
          </cell>
          <cell r="C105">
            <v>0</v>
          </cell>
        </row>
        <row r="106">
          <cell r="A106">
            <v>318</v>
          </cell>
          <cell r="B106" t="str">
            <v xml:space="preserve">C_9_24dm       </v>
          </cell>
          <cell r="C106">
            <v>0</v>
          </cell>
        </row>
        <row r="107">
          <cell r="A107">
            <v>319</v>
          </cell>
          <cell r="B107" t="str">
            <v xml:space="preserve">C10_24dm       </v>
          </cell>
          <cell r="C107">
            <v>0</v>
          </cell>
        </row>
        <row r="108">
          <cell r="A108">
            <v>320</v>
          </cell>
          <cell r="B108" t="str">
            <v xml:space="preserve">C_8_25dm       </v>
          </cell>
          <cell r="C108">
            <v>0</v>
          </cell>
        </row>
        <row r="109">
          <cell r="A109">
            <v>321</v>
          </cell>
          <cell r="B109" t="str">
            <v xml:space="preserve">C_9_25dm       </v>
          </cell>
          <cell r="C109">
            <v>0</v>
          </cell>
        </row>
        <row r="110">
          <cell r="A110">
            <v>322</v>
          </cell>
          <cell r="B110" t="str">
            <v xml:space="preserve">C10_25dm       </v>
          </cell>
          <cell r="C110">
            <v>0</v>
          </cell>
        </row>
        <row r="111">
          <cell r="A111">
            <v>325</v>
          </cell>
          <cell r="B111" t="str">
            <v xml:space="preserve">C_7_3etp       </v>
          </cell>
          <cell r="C111">
            <v>2E-3</v>
          </cell>
        </row>
        <row r="112">
          <cell r="A112">
            <v>326</v>
          </cell>
          <cell r="B112" t="str">
            <v xml:space="preserve">C_8_3etp       </v>
          </cell>
          <cell r="C112">
            <v>0</v>
          </cell>
        </row>
        <row r="113">
          <cell r="A113">
            <v>327</v>
          </cell>
          <cell r="B113" t="str">
            <v xml:space="preserve">C_9_3etp       </v>
          </cell>
          <cell r="C113">
            <v>0</v>
          </cell>
        </row>
        <row r="114">
          <cell r="A114">
            <v>328</v>
          </cell>
          <cell r="B114" t="str">
            <v xml:space="preserve">C10_3etp       </v>
          </cell>
          <cell r="C114">
            <v>0</v>
          </cell>
        </row>
        <row r="115">
          <cell r="A115">
            <v>329</v>
          </cell>
          <cell r="B115" t="str">
            <v xml:space="preserve">C_7_ncy5       </v>
          </cell>
          <cell r="C115">
            <v>0</v>
          </cell>
        </row>
        <row r="116">
          <cell r="A116">
            <v>330</v>
          </cell>
          <cell r="B116" t="str">
            <v xml:space="preserve">C_8_ncy5       </v>
          </cell>
          <cell r="C116">
            <v>0</v>
          </cell>
        </row>
        <row r="117">
          <cell r="A117">
            <v>356</v>
          </cell>
          <cell r="B117" t="str">
            <v xml:space="preserve">C_9_ncy6       </v>
          </cell>
          <cell r="C117">
            <v>0</v>
          </cell>
        </row>
        <row r="118">
          <cell r="A118">
            <v>381</v>
          </cell>
          <cell r="B118" t="str">
            <v xml:space="preserve">C_8_icy5       </v>
          </cell>
          <cell r="C118">
            <v>0</v>
          </cell>
        </row>
        <row r="119">
          <cell r="A119">
            <v>382</v>
          </cell>
          <cell r="B119" t="str">
            <v xml:space="preserve">C_9_icy5       </v>
          </cell>
          <cell r="C119">
            <v>0</v>
          </cell>
        </row>
        <row r="120">
          <cell r="A120">
            <v>383</v>
          </cell>
          <cell r="B120" t="str">
            <v xml:space="preserve">C10_icy5       </v>
          </cell>
          <cell r="C120">
            <v>0</v>
          </cell>
        </row>
        <row r="121">
          <cell r="A121">
            <v>384</v>
          </cell>
          <cell r="B121" t="str">
            <v xml:space="preserve">C11_icy5       </v>
          </cell>
          <cell r="C121">
            <v>0</v>
          </cell>
        </row>
        <row r="122">
          <cell r="A122">
            <v>407</v>
          </cell>
          <cell r="B122" t="str">
            <v xml:space="preserve">C_9_icy6       </v>
          </cell>
          <cell r="C122">
            <v>0</v>
          </cell>
        </row>
        <row r="123">
          <cell r="A123">
            <v>408</v>
          </cell>
          <cell r="B123" t="str">
            <v xml:space="preserve">C10_icy6       </v>
          </cell>
          <cell r="C123">
            <v>0</v>
          </cell>
        </row>
        <row r="124">
          <cell r="A124">
            <v>409</v>
          </cell>
          <cell r="B124" t="str">
            <v xml:space="preserve">C11_icy6       </v>
          </cell>
          <cell r="C124">
            <v>0</v>
          </cell>
        </row>
        <row r="125">
          <cell r="A125">
            <v>432</v>
          </cell>
          <cell r="B125" t="str">
            <v xml:space="preserve">C11_2naf       </v>
          </cell>
          <cell r="C125">
            <v>0</v>
          </cell>
        </row>
        <row r="126">
          <cell r="A126">
            <v>433</v>
          </cell>
          <cell r="B126" t="str">
            <v xml:space="preserve">C12_2naf       </v>
          </cell>
          <cell r="C126">
            <v>0</v>
          </cell>
        </row>
        <row r="127">
          <cell r="A127">
            <v>489</v>
          </cell>
          <cell r="B127" t="str">
            <v xml:space="preserve">C_9_1aro       </v>
          </cell>
          <cell r="C127">
            <v>0</v>
          </cell>
        </row>
        <row r="128">
          <cell r="A128">
            <v>490</v>
          </cell>
          <cell r="B128" t="str">
            <v xml:space="preserve">C10_1aro       </v>
          </cell>
          <cell r="C128">
            <v>0</v>
          </cell>
        </row>
        <row r="129">
          <cell r="A129">
            <v>514</v>
          </cell>
          <cell r="B129" t="str">
            <v xml:space="preserve">C10_iaro       </v>
          </cell>
          <cell r="C129">
            <v>0</v>
          </cell>
        </row>
        <row r="130">
          <cell r="A130">
            <v>515</v>
          </cell>
          <cell r="B130" t="str">
            <v xml:space="preserve">C11_iaro       </v>
          </cell>
          <cell r="C130">
            <v>0</v>
          </cell>
        </row>
        <row r="131">
          <cell r="A131">
            <v>516</v>
          </cell>
          <cell r="B131" t="str">
            <v xml:space="preserve">C12_iaro       </v>
          </cell>
          <cell r="C131">
            <v>0</v>
          </cell>
        </row>
        <row r="132">
          <cell r="A132">
            <v>538</v>
          </cell>
          <cell r="B132" t="str">
            <v xml:space="preserve">C12_2aro       </v>
          </cell>
          <cell r="C132">
            <v>0</v>
          </cell>
        </row>
        <row r="133">
          <cell r="A133">
            <v>579</v>
          </cell>
          <cell r="B133" t="str">
            <v xml:space="preserve">C11_naro       </v>
          </cell>
          <cell r="C133">
            <v>0</v>
          </cell>
        </row>
        <row r="134">
          <cell r="A134">
            <v>581</v>
          </cell>
          <cell r="B134" t="str">
            <v xml:space="preserve">C13_naro       </v>
          </cell>
          <cell r="C134">
            <v>0</v>
          </cell>
        </row>
        <row r="135">
          <cell r="A135">
            <v>602</v>
          </cell>
          <cell r="B135" t="str">
            <v xml:space="preserve">C10_naol       </v>
          </cell>
          <cell r="C135">
            <v>3.0000000000000001E-3</v>
          </cell>
        </row>
        <row r="136">
          <cell r="A136">
            <v>603</v>
          </cell>
          <cell r="B136" t="str">
            <v xml:space="preserve">C10_2naf       </v>
          </cell>
          <cell r="C136">
            <v>0</v>
          </cell>
        </row>
        <row r="137">
          <cell r="A137">
            <v>607</v>
          </cell>
          <cell r="B137" t="str">
            <v xml:space="preserve">C10_naro       </v>
          </cell>
          <cell r="C137">
            <v>2E-3</v>
          </cell>
        </row>
        <row r="138">
          <cell r="A138">
            <v>617</v>
          </cell>
          <cell r="B138" t="str">
            <v xml:space="preserve">C_7_223t       </v>
          </cell>
          <cell r="C138">
            <v>0</v>
          </cell>
        </row>
        <row r="139">
          <cell r="A139">
            <v>621</v>
          </cell>
          <cell r="B139" t="str">
            <v xml:space="preserve">C_8_34dm       </v>
          </cell>
          <cell r="C139">
            <v>0</v>
          </cell>
        </row>
        <row r="140">
          <cell r="A140">
            <v>622</v>
          </cell>
          <cell r="B140" t="str">
            <v xml:space="preserve">C_9_34dm       </v>
          </cell>
          <cell r="C140">
            <v>0</v>
          </cell>
        </row>
        <row r="141">
          <cell r="A141">
            <v>623</v>
          </cell>
          <cell r="B141" t="str">
            <v xml:space="preserve">C10_34dm       </v>
          </cell>
          <cell r="C141">
            <v>0</v>
          </cell>
        </row>
        <row r="142">
          <cell r="A142">
            <v>624</v>
          </cell>
          <cell r="B142" t="str">
            <v xml:space="preserve">C_8_234t       </v>
          </cell>
          <cell r="C142">
            <v>0</v>
          </cell>
        </row>
        <row r="143">
          <cell r="A143">
            <v>625</v>
          </cell>
          <cell r="B143" t="str">
            <v xml:space="preserve">C_9_234t       </v>
          </cell>
          <cell r="C143">
            <v>0</v>
          </cell>
        </row>
        <row r="144">
          <cell r="A144">
            <v>626</v>
          </cell>
          <cell r="B144" t="str">
            <v xml:space="preserve">C10_234t       </v>
          </cell>
          <cell r="C144">
            <v>0</v>
          </cell>
        </row>
        <row r="145">
          <cell r="A145">
            <v>627</v>
          </cell>
          <cell r="B145" t="str">
            <v xml:space="preserve">C_8_2m3e       </v>
          </cell>
          <cell r="C145">
            <v>0</v>
          </cell>
        </row>
        <row r="146">
          <cell r="A146">
            <v>628</v>
          </cell>
          <cell r="B146" t="str">
            <v xml:space="preserve">C_9_2m3e       </v>
          </cell>
          <cell r="C146">
            <v>0</v>
          </cell>
        </row>
        <row r="147">
          <cell r="A147">
            <v>629</v>
          </cell>
          <cell r="B147" t="str">
            <v xml:space="preserve">C10_2m3e       </v>
          </cell>
          <cell r="C147">
            <v>0</v>
          </cell>
        </row>
        <row r="148">
          <cell r="A148">
            <v>630</v>
          </cell>
          <cell r="B148" t="str">
            <v xml:space="preserve">dm_cyC5        </v>
          </cell>
          <cell r="C148">
            <v>2E-3</v>
          </cell>
        </row>
        <row r="149">
          <cell r="A149">
            <v>631</v>
          </cell>
          <cell r="B149" t="str">
            <v xml:space="preserve">tm_cyC5        </v>
          </cell>
          <cell r="C149">
            <v>0</v>
          </cell>
        </row>
        <row r="150">
          <cell r="A150">
            <v>632</v>
          </cell>
          <cell r="B150" t="str">
            <v xml:space="preserve">C4H4           </v>
          </cell>
          <cell r="C150">
            <v>2.4E-2</v>
          </cell>
        </row>
        <row r="151">
          <cell r="A151">
            <v>633</v>
          </cell>
          <cell r="B151" t="str">
            <v xml:space="preserve">tm_cyC6        </v>
          </cell>
          <cell r="C151">
            <v>0</v>
          </cell>
        </row>
        <row r="152">
          <cell r="A152">
            <v>634</v>
          </cell>
          <cell r="B152" t="str">
            <v xml:space="preserve">tm_Benz        </v>
          </cell>
          <cell r="C152">
            <v>0</v>
          </cell>
        </row>
        <row r="153">
          <cell r="A153">
            <v>686</v>
          </cell>
          <cell r="B153" t="str">
            <v xml:space="preserve">anthrace       </v>
          </cell>
          <cell r="C153">
            <v>0.72799999999999998</v>
          </cell>
        </row>
        <row r="154">
          <cell r="A154">
            <v>687</v>
          </cell>
          <cell r="B154" t="str">
            <v xml:space="preserve">phenantr       </v>
          </cell>
          <cell r="C154">
            <v>0.48499999999999999</v>
          </cell>
        </row>
        <row r="155">
          <cell r="A155">
            <v>690</v>
          </cell>
          <cell r="B155" t="str">
            <v xml:space="preserve">pyrene         </v>
          </cell>
          <cell r="C155">
            <v>1.1870000000000001</v>
          </cell>
        </row>
        <row r="156">
          <cell r="A156">
            <v>691</v>
          </cell>
          <cell r="B156" t="str">
            <v xml:space="preserve">C17_4aro       </v>
          </cell>
          <cell r="C156">
            <v>9.0999999999999998E-2</v>
          </cell>
        </row>
      </sheetData>
      <sheetData sheetId="2">
        <row r="1">
          <cell r="A1">
            <v>1</v>
          </cell>
          <cell r="B1" t="str">
            <v xml:space="preserve">H2             </v>
          </cell>
          <cell r="C1">
            <v>1.0529999999999999</v>
          </cell>
        </row>
        <row r="2">
          <cell r="A2">
            <v>2</v>
          </cell>
          <cell r="B2" t="str">
            <v xml:space="preserve">CH4            </v>
          </cell>
          <cell r="C2">
            <v>14.343999999999999</v>
          </cell>
        </row>
        <row r="3">
          <cell r="A3">
            <v>3</v>
          </cell>
          <cell r="B3" t="str">
            <v xml:space="preserve">C2H2           </v>
          </cell>
          <cell r="C3">
            <v>9.6000000000000002E-2</v>
          </cell>
        </row>
        <row r="4">
          <cell r="A4">
            <v>4</v>
          </cell>
          <cell r="B4" t="str">
            <v xml:space="preserve">C2H4           </v>
          </cell>
          <cell r="C4">
            <v>27.898</v>
          </cell>
        </row>
        <row r="5">
          <cell r="A5">
            <v>5</v>
          </cell>
          <cell r="B5" t="str">
            <v xml:space="preserve">C2H6           </v>
          </cell>
          <cell r="C5">
            <v>2.214</v>
          </cell>
        </row>
        <row r="6">
          <cell r="A6">
            <v>6</v>
          </cell>
          <cell r="B6" t="str">
            <v xml:space="preserve">C3H4(MA)       </v>
          </cell>
          <cell r="C6">
            <v>0.72599999999999998</v>
          </cell>
        </row>
        <row r="7">
          <cell r="A7">
            <v>7</v>
          </cell>
          <cell r="B7" t="str">
            <v xml:space="preserve">C3H4(PD)       </v>
          </cell>
          <cell r="C7">
            <v>0.76100000000000001</v>
          </cell>
        </row>
        <row r="8">
          <cell r="A8">
            <v>8</v>
          </cell>
          <cell r="B8" t="str">
            <v xml:space="preserve">C3H6           </v>
          </cell>
          <cell r="C8">
            <v>13.656000000000001</v>
          </cell>
        </row>
        <row r="9">
          <cell r="A9">
            <v>9</v>
          </cell>
          <cell r="B9" t="str">
            <v xml:space="preserve">C3H8           </v>
          </cell>
          <cell r="C9">
            <v>0.224</v>
          </cell>
        </row>
        <row r="10">
          <cell r="A10">
            <v>10</v>
          </cell>
          <cell r="B10" t="str">
            <v xml:space="preserve">1;3-C4H6       </v>
          </cell>
          <cell r="C10">
            <v>6.0190000000000001</v>
          </cell>
        </row>
        <row r="11">
          <cell r="A11">
            <v>11</v>
          </cell>
          <cell r="B11" t="str">
            <v xml:space="preserve">1C4H8          </v>
          </cell>
          <cell r="C11">
            <v>0.60799999999999998</v>
          </cell>
        </row>
        <row r="12">
          <cell r="A12">
            <v>12</v>
          </cell>
          <cell r="B12" t="str">
            <v xml:space="preserve">2C4H8          </v>
          </cell>
          <cell r="C12">
            <v>0.25</v>
          </cell>
        </row>
        <row r="13">
          <cell r="A13">
            <v>13</v>
          </cell>
          <cell r="B13" t="str">
            <v xml:space="preserve">iC4H8          </v>
          </cell>
          <cell r="C13">
            <v>1.27</v>
          </cell>
        </row>
        <row r="14">
          <cell r="A14">
            <v>14</v>
          </cell>
          <cell r="B14" t="str">
            <v xml:space="preserve">iC4H10         </v>
          </cell>
          <cell r="C14">
            <v>5.0000000000000001E-3</v>
          </cell>
        </row>
        <row r="15">
          <cell r="A15">
            <v>15</v>
          </cell>
          <cell r="B15" t="str">
            <v xml:space="preserve">nC4H10         </v>
          </cell>
          <cell r="C15">
            <v>2.5999999999999999E-2</v>
          </cell>
        </row>
        <row r="16">
          <cell r="A16">
            <v>17</v>
          </cell>
          <cell r="B16" t="str">
            <v xml:space="preserve">CO             </v>
          </cell>
          <cell r="C16">
            <v>0.104</v>
          </cell>
        </row>
        <row r="17">
          <cell r="A17">
            <v>18</v>
          </cell>
          <cell r="B17" t="str">
            <v xml:space="preserve">CO2            </v>
          </cell>
          <cell r="C17">
            <v>8.0000000000000002E-3</v>
          </cell>
        </row>
        <row r="18">
          <cell r="A18">
            <v>19</v>
          </cell>
          <cell r="B18" t="str">
            <v xml:space="preserve">13C5di         </v>
          </cell>
          <cell r="C18">
            <v>0.48899999999999999</v>
          </cell>
        </row>
        <row r="19">
          <cell r="A19">
            <v>20</v>
          </cell>
          <cell r="B19" t="str">
            <v xml:space="preserve">14C5di         </v>
          </cell>
          <cell r="C19">
            <v>2.5000000000000001E-2</v>
          </cell>
        </row>
        <row r="20">
          <cell r="A20">
            <v>21</v>
          </cell>
          <cell r="B20" t="str">
            <v xml:space="preserve">Isoprene       </v>
          </cell>
          <cell r="C20">
            <v>0.40300000000000002</v>
          </cell>
        </row>
        <row r="21">
          <cell r="A21">
            <v>22</v>
          </cell>
          <cell r="B21" t="str">
            <v xml:space="preserve">1C5H10         </v>
          </cell>
          <cell r="C21">
            <v>4.2000000000000003E-2</v>
          </cell>
        </row>
        <row r="22">
          <cell r="A22">
            <v>23</v>
          </cell>
          <cell r="B22" t="str">
            <v xml:space="preserve">2C5H10         </v>
          </cell>
          <cell r="C22">
            <v>1.9E-2</v>
          </cell>
        </row>
        <row r="23">
          <cell r="A23">
            <v>24</v>
          </cell>
          <cell r="B23" t="str">
            <v xml:space="preserve">2m1C4H8        </v>
          </cell>
          <cell r="C23">
            <v>0.11799999999999999</v>
          </cell>
        </row>
        <row r="24">
          <cell r="A24">
            <v>25</v>
          </cell>
          <cell r="B24" t="str">
            <v xml:space="preserve">3m1C4H8        </v>
          </cell>
          <cell r="C24">
            <v>4.0000000000000001E-3</v>
          </cell>
        </row>
        <row r="25">
          <cell r="A25">
            <v>26</v>
          </cell>
          <cell r="B25" t="str">
            <v xml:space="preserve">2m2C4H8        </v>
          </cell>
          <cell r="C25">
            <v>2.3E-2</v>
          </cell>
        </row>
        <row r="26">
          <cell r="A26">
            <v>28</v>
          </cell>
          <cell r="B26" t="str">
            <v xml:space="preserve">iso_C5         </v>
          </cell>
          <cell r="C26">
            <v>0.11</v>
          </cell>
        </row>
        <row r="27">
          <cell r="A27">
            <v>29</v>
          </cell>
          <cell r="B27" t="str">
            <v xml:space="preserve">n_C5           </v>
          </cell>
          <cell r="C27">
            <v>0.114</v>
          </cell>
        </row>
        <row r="28">
          <cell r="A28">
            <v>30</v>
          </cell>
          <cell r="B28" t="str">
            <v xml:space="preserve">C6di           </v>
          </cell>
          <cell r="C28">
            <v>2.9000000000000001E-2</v>
          </cell>
        </row>
        <row r="29">
          <cell r="A29">
            <v>31</v>
          </cell>
          <cell r="B29" t="str">
            <v xml:space="preserve">iC6di-1        </v>
          </cell>
          <cell r="C29">
            <v>1.9E-2</v>
          </cell>
        </row>
        <row r="30">
          <cell r="A30">
            <v>32</v>
          </cell>
          <cell r="B30" t="str">
            <v xml:space="preserve">C6ol           </v>
          </cell>
          <cell r="C30">
            <v>4.0000000000000001E-3</v>
          </cell>
        </row>
        <row r="31">
          <cell r="A31">
            <v>33</v>
          </cell>
          <cell r="B31" t="str">
            <v xml:space="preserve">iC6ol          </v>
          </cell>
          <cell r="C31">
            <v>3.0000000000000001E-3</v>
          </cell>
        </row>
        <row r="32">
          <cell r="A32">
            <v>34</v>
          </cell>
          <cell r="B32" t="str">
            <v xml:space="preserve">C7di           </v>
          </cell>
          <cell r="C32">
            <v>3.4000000000000002E-2</v>
          </cell>
        </row>
        <row r="33">
          <cell r="A33">
            <v>35</v>
          </cell>
          <cell r="B33" t="str">
            <v xml:space="preserve">iC7di          </v>
          </cell>
          <cell r="C33">
            <v>2.1000000000000001E-2</v>
          </cell>
        </row>
        <row r="34">
          <cell r="A34">
            <v>36</v>
          </cell>
          <cell r="B34" t="str">
            <v xml:space="preserve">C7ol           </v>
          </cell>
          <cell r="C34">
            <v>1E-3</v>
          </cell>
        </row>
        <row r="35">
          <cell r="A35">
            <v>37</v>
          </cell>
          <cell r="B35" t="str">
            <v xml:space="preserve">iC7ol          </v>
          </cell>
          <cell r="C35">
            <v>1E-3</v>
          </cell>
        </row>
        <row r="36">
          <cell r="A36">
            <v>38</v>
          </cell>
          <cell r="B36" t="str">
            <v xml:space="preserve">C8di           </v>
          </cell>
          <cell r="C36">
            <v>2E-3</v>
          </cell>
        </row>
        <row r="37">
          <cell r="A37">
            <v>39</v>
          </cell>
          <cell r="B37" t="str">
            <v xml:space="preserve">iC8di          </v>
          </cell>
          <cell r="C37">
            <v>7.0999999999999994E-2</v>
          </cell>
        </row>
        <row r="38">
          <cell r="A38">
            <v>40</v>
          </cell>
          <cell r="B38" t="str">
            <v xml:space="preserve">cyC5           </v>
          </cell>
          <cell r="C38">
            <v>2.3E-2</v>
          </cell>
        </row>
        <row r="39">
          <cell r="A39">
            <v>41</v>
          </cell>
          <cell r="B39" t="str">
            <v xml:space="preserve">cyC5ol         </v>
          </cell>
          <cell r="C39">
            <v>1.4999999999999999E-2</v>
          </cell>
        </row>
        <row r="40">
          <cell r="A40">
            <v>42</v>
          </cell>
          <cell r="B40" t="str">
            <v xml:space="preserve">CPD            </v>
          </cell>
          <cell r="C40">
            <v>1.482</v>
          </cell>
        </row>
        <row r="41">
          <cell r="A41">
            <v>43</v>
          </cell>
          <cell r="B41" t="str">
            <v xml:space="preserve">mcyC5          </v>
          </cell>
          <cell r="C41">
            <v>0.11799999999999999</v>
          </cell>
        </row>
        <row r="42">
          <cell r="A42">
            <v>44</v>
          </cell>
          <cell r="B42" t="str">
            <v xml:space="preserve">mcyC5ol        </v>
          </cell>
          <cell r="C42">
            <v>1E-3</v>
          </cell>
        </row>
        <row r="43">
          <cell r="A43">
            <v>45</v>
          </cell>
          <cell r="B43" t="str">
            <v xml:space="preserve">mCPD           </v>
          </cell>
          <cell r="C43">
            <v>0.28000000000000003</v>
          </cell>
        </row>
        <row r="44">
          <cell r="A44">
            <v>46</v>
          </cell>
          <cell r="B44" t="str">
            <v xml:space="preserve">cyC6           </v>
          </cell>
          <cell r="C44">
            <v>0.126</v>
          </cell>
        </row>
        <row r="45">
          <cell r="A45">
            <v>48</v>
          </cell>
          <cell r="B45" t="str">
            <v xml:space="preserve">cyC6di         </v>
          </cell>
          <cell r="C45">
            <v>3.0000000000000001E-3</v>
          </cell>
        </row>
        <row r="46">
          <cell r="A46">
            <v>49</v>
          </cell>
          <cell r="B46" t="str">
            <v xml:space="preserve">mcyC6          </v>
          </cell>
          <cell r="C46">
            <v>0.28599999999999998</v>
          </cell>
        </row>
        <row r="47">
          <cell r="A47">
            <v>51</v>
          </cell>
          <cell r="B47" t="str">
            <v xml:space="preserve">mcyC6di        </v>
          </cell>
          <cell r="C47">
            <v>6.7000000000000004E-2</v>
          </cell>
        </row>
        <row r="48">
          <cell r="A48">
            <v>52</v>
          </cell>
          <cell r="B48" t="str">
            <v xml:space="preserve">dmcy6          </v>
          </cell>
          <cell r="C48">
            <v>6.6000000000000003E-2</v>
          </cell>
        </row>
        <row r="49">
          <cell r="A49">
            <v>54</v>
          </cell>
          <cell r="B49" t="str">
            <v xml:space="preserve">dmcyC6di       </v>
          </cell>
          <cell r="C49">
            <v>3.0000000000000001E-3</v>
          </cell>
        </row>
        <row r="50">
          <cell r="A50">
            <v>55</v>
          </cell>
          <cell r="B50" t="str">
            <v xml:space="preserve">etcyC6         </v>
          </cell>
          <cell r="C50">
            <v>3.0000000000000001E-3</v>
          </cell>
        </row>
        <row r="51">
          <cell r="A51">
            <v>60</v>
          </cell>
          <cell r="B51" t="str">
            <v xml:space="preserve">Benzene        </v>
          </cell>
          <cell r="C51">
            <v>6.9779999999999998</v>
          </cell>
        </row>
        <row r="52">
          <cell r="A52">
            <v>61</v>
          </cell>
          <cell r="B52" t="str">
            <v xml:space="preserve">Toluene        </v>
          </cell>
          <cell r="C52">
            <v>4.2430000000000003</v>
          </cell>
        </row>
        <row r="53">
          <cell r="A53">
            <v>62</v>
          </cell>
          <cell r="B53" t="str">
            <v xml:space="preserve">Xylene         </v>
          </cell>
          <cell r="C53">
            <v>2.5830000000000002</v>
          </cell>
        </row>
        <row r="54">
          <cell r="A54">
            <v>63</v>
          </cell>
          <cell r="B54" t="str">
            <v xml:space="preserve">etBenz         </v>
          </cell>
          <cell r="C54">
            <v>8.5999999999999993E-2</v>
          </cell>
        </row>
        <row r="55">
          <cell r="A55">
            <v>64</v>
          </cell>
          <cell r="B55" t="str">
            <v xml:space="preserve">Styrene        </v>
          </cell>
          <cell r="C55">
            <v>2.36</v>
          </cell>
        </row>
        <row r="56">
          <cell r="A56">
            <v>65</v>
          </cell>
          <cell r="B56" t="str">
            <v xml:space="preserve">iP-C9aro       </v>
          </cell>
          <cell r="C56">
            <v>0.14399999999999999</v>
          </cell>
        </row>
        <row r="57">
          <cell r="A57">
            <v>66</v>
          </cell>
          <cell r="B57" t="str">
            <v xml:space="preserve">vitoluen       </v>
          </cell>
          <cell r="C57">
            <v>0.14799999999999999</v>
          </cell>
        </row>
        <row r="58">
          <cell r="A58">
            <v>68</v>
          </cell>
          <cell r="B58" t="str">
            <v xml:space="preserve">dm-v-ben       </v>
          </cell>
          <cell r="C58">
            <v>1.1140000000000001</v>
          </cell>
        </row>
        <row r="59">
          <cell r="A59">
            <v>69</v>
          </cell>
          <cell r="B59" t="str">
            <v xml:space="preserve">Indene         </v>
          </cell>
          <cell r="C59">
            <v>1.454</v>
          </cell>
        </row>
        <row r="60">
          <cell r="A60">
            <v>70</v>
          </cell>
          <cell r="B60" t="str">
            <v xml:space="preserve">mIndene        </v>
          </cell>
          <cell r="C60">
            <v>0.28699999999999998</v>
          </cell>
        </row>
        <row r="61">
          <cell r="A61">
            <v>71</v>
          </cell>
          <cell r="B61" t="str">
            <v xml:space="preserve">Naphth         </v>
          </cell>
          <cell r="C61">
            <v>2.0760000000000001</v>
          </cell>
        </row>
        <row r="62">
          <cell r="A62">
            <v>72</v>
          </cell>
          <cell r="B62" t="str">
            <v xml:space="preserve">mNaphth        </v>
          </cell>
          <cell r="C62">
            <v>0.93500000000000005</v>
          </cell>
        </row>
        <row r="63">
          <cell r="A63">
            <v>73</v>
          </cell>
          <cell r="B63" t="str">
            <v xml:space="preserve">Biphenyl       </v>
          </cell>
          <cell r="C63">
            <v>0</v>
          </cell>
        </row>
        <row r="64">
          <cell r="A64">
            <v>74</v>
          </cell>
          <cell r="B64" t="str">
            <v xml:space="preserve">C_6_2mip       </v>
          </cell>
          <cell r="C64">
            <v>0.13100000000000001</v>
          </cell>
        </row>
        <row r="65">
          <cell r="A65">
            <v>75</v>
          </cell>
          <cell r="B65" t="str">
            <v xml:space="preserve">iC6di-2        </v>
          </cell>
          <cell r="C65">
            <v>0.218</v>
          </cell>
        </row>
        <row r="66">
          <cell r="A66">
            <v>76</v>
          </cell>
          <cell r="B66" t="str">
            <v xml:space="preserve">dmnaphth       </v>
          </cell>
          <cell r="C66">
            <v>0.30199999999999999</v>
          </cell>
        </row>
        <row r="67">
          <cell r="A67">
            <v>78</v>
          </cell>
          <cell r="B67" t="str">
            <v xml:space="preserve">acenapht       </v>
          </cell>
          <cell r="C67">
            <v>0.03</v>
          </cell>
        </row>
        <row r="68">
          <cell r="A68">
            <v>186</v>
          </cell>
          <cell r="B68" t="str">
            <v xml:space="preserve">C18_arol       </v>
          </cell>
          <cell r="C68">
            <v>1E-3</v>
          </cell>
        </row>
        <row r="69">
          <cell r="A69">
            <v>201</v>
          </cell>
          <cell r="B69" t="str">
            <v xml:space="preserve">C11_naol       </v>
          </cell>
          <cell r="C69">
            <v>0.36799999999999999</v>
          </cell>
        </row>
        <row r="70">
          <cell r="A70">
            <v>202</v>
          </cell>
          <cell r="B70" t="str">
            <v xml:space="preserve">C12_naol       </v>
          </cell>
          <cell r="C70">
            <v>0.16200000000000001</v>
          </cell>
        </row>
        <row r="71">
          <cell r="A71">
            <v>203</v>
          </cell>
          <cell r="B71" t="str">
            <v xml:space="preserve">C13_naol       </v>
          </cell>
          <cell r="C71">
            <v>1.9E-2</v>
          </cell>
        </row>
        <row r="72">
          <cell r="A72">
            <v>204</v>
          </cell>
          <cell r="B72" t="str">
            <v xml:space="preserve">C14_naol       </v>
          </cell>
          <cell r="C72">
            <v>6.0000000000000001E-3</v>
          </cell>
        </row>
        <row r="73">
          <cell r="A73">
            <v>205</v>
          </cell>
          <cell r="B73" t="str">
            <v xml:space="preserve">C15_naol       </v>
          </cell>
          <cell r="C73">
            <v>8.9999999999999993E-3</v>
          </cell>
        </row>
        <row r="74">
          <cell r="A74">
            <v>206</v>
          </cell>
          <cell r="B74" t="str">
            <v xml:space="preserve">C16_naol       </v>
          </cell>
          <cell r="C74">
            <v>6.0000000000000001E-3</v>
          </cell>
        </row>
        <row r="75">
          <cell r="A75">
            <v>207</v>
          </cell>
          <cell r="B75" t="str">
            <v xml:space="preserve">C17_naol       </v>
          </cell>
          <cell r="C75">
            <v>2E-3</v>
          </cell>
        </row>
        <row r="76">
          <cell r="A76">
            <v>243</v>
          </cell>
          <cell r="B76" t="str">
            <v xml:space="preserve">C_6_npar       </v>
          </cell>
          <cell r="C76">
            <v>9.2999999999999999E-2</v>
          </cell>
        </row>
        <row r="77">
          <cell r="A77">
            <v>244</v>
          </cell>
          <cell r="B77" t="str">
            <v xml:space="preserve">C_7_npar       </v>
          </cell>
          <cell r="C77">
            <v>3.3000000000000002E-2</v>
          </cell>
        </row>
        <row r="78">
          <cell r="A78">
            <v>245</v>
          </cell>
          <cell r="B78" t="str">
            <v xml:space="preserve">C_8_npar       </v>
          </cell>
          <cell r="C78">
            <v>1.4E-2</v>
          </cell>
        </row>
        <row r="79">
          <cell r="A79">
            <v>246</v>
          </cell>
          <cell r="B79" t="str">
            <v xml:space="preserve">C_9_npar       </v>
          </cell>
          <cell r="C79">
            <v>3.0000000000000001E-3</v>
          </cell>
        </row>
        <row r="80">
          <cell r="A80">
            <v>247</v>
          </cell>
          <cell r="B80" t="str">
            <v xml:space="preserve">C10_npar       </v>
          </cell>
          <cell r="C80">
            <v>1E-3</v>
          </cell>
        </row>
        <row r="81">
          <cell r="A81">
            <v>248</v>
          </cell>
          <cell r="B81" t="str">
            <v xml:space="preserve">C11_npar       </v>
          </cell>
          <cell r="C81">
            <v>0</v>
          </cell>
        </row>
        <row r="82">
          <cell r="A82">
            <v>249</v>
          </cell>
          <cell r="B82" t="str">
            <v xml:space="preserve">C12_npar       </v>
          </cell>
          <cell r="C82">
            <v>0</v>
          </cell>
        </row>
        <row r="83">
          <cell r="A83">
            <v>250</v>
          </cell>
          <cell r="B83" t="str">
            <v xml:space="preserve">C13_npar       </v>
          </cell>
          <cell r="C83">
            <v>0</v>
          </cell>
        </row>
        <row r="84">
          <cell r="A84">
            <v>251</v>
          </cell>
          <cell r="B84" t="str">
            <v xml:space="preserve">C14_npar       </v>
          </cell>
          <cell r="C84">
            <v>0</v>
          </cell>
        </row>
        <row r="85">
          <cell r="A85">
            <v>252</v>
          </cell>
          <cell r="B85" t="str">
            <v xml:space="preserve">C15_npar       </v>
          </cell>
          <cell r="C85">
            <v>0</v>
          </cell>
        </row>
        <row r="86">
          <cell r="A86">
            <v>253</v>
          </cell>
          <cell r="B86" t="str">
            <v xml:space="preserve">C16_npar       </v>
          </cell>
          <cell r="C86">
            <v>0</v>
          </cell>
        </row>
        <row r="87">
          <cell r="A87">
            <v>254</v>
          </cell>
          <cell r="B87" t="str">
            <v xml:space="preserve">C17_npar       </v>
          </cell>
          <cell r="C87">
            <v>0</v>
          </cell>
        </row>
        <row r="88">
          <cell r="A88">
            <v>255</v>
          </cell>
          <cell r="B88" t="str">
            <v xml:space="preserve">C18_npar       </v>
          </cell>
          <cell r="C88">
            <v>0</v>
          </cell>
        </row>
        <row r="89">
          <cell r="A89">
            <v>256</v>
          </cell>
          <cell r="B89" t="str">
            <v xml:space="preserve">C19_npar       </v>
          </cell>
          <cell r="C89">
            <v>0</v>
          </cell>
        </row>
        <row r="90">
          <cell r="A90">
            <v>257</v>
          </cell>
          <cell r="B90" t="str">
            <v xml:space="preserve">C20_npar       </v>
          </cell>
          <cell r="C90">
            <v>0</v>
          </cell>
        </row>
        <row r="91">
          <cell r="A91">
            <v>258</v>
          </cell>
          <cell r="B91" t="str">
            <v xml:space="preserve">C21_npar       </v>
          </cell>
          <cell r="C91">
            <v>0</v>
          </cell>
        </row>
        <row r="92">
          <cell r="A92">
            <v>259</v>
          </cell>
          <cell r="B92" t="str">
            <v xml:space="preserve">C22_npar       </v>
          </cell>
          <cell r="C92">
            <v>0</v>
          </cell>
        </row>
        <row r="93">
          <cell r="A93">
            <v>260</v>
          </cell>
          <cell r="B93" t="str">
            <v xml:space="preserve">C23_npar       </v>
          </cell>
          <cell r="C93">
            <v>0</v>
          </cell>
        </row>
        <row r="94">
          <cell r="A94">
            <v>261</v>
          </cell>
          <cell r="B94" t="str">
            <v xml:space="preserve">C24_npar       </v>
          </cell>
          <cell r="C94">
            <v>0</v>
          </cell>
        </row>
        <row r="95">
          <cell r="A95">
            <v>262</v>
          </cell>
          <cell r="B95" t="str">
            <v xml:space="preserve">C25_npar       </v>
          </cell>
          <cell r="C95">
            <v>0</v>
          </cell>
        </row>
        <row r="96">
          <cell r="A96">
            <v>271</v>
          </cell>
          <cell r="B96" t="str">
            <v xml:space="preserve">C_7_2mip       </v>
          </cell>
          <cell r="C96">
            <v>3.1E-2</v>
          </cell>
        </row>
        <row r="97">
          <cell r="A97">
            <v>272</v>
          </cell>
          <cell r="B97" t="str">
            <v xml:space="preserve">C_8_2mip       </v>
          </cell>
          <cell r="C97">
            <v>1.0999999999999999E-2</v>
          </cell>
        </row>
        <row r="98">
          <cell r="A98">
            <v>273</v>
          </cell>
          <cell r="B98" t="str">
            <v xml:space="preserve">C_9_2mip       </v>
          </cell>
          <cell r="C98">
            <v>5.0000000000000001E-3</v>
          </cell>
        </row>
        <row r="99">
          <cell r="A99">
            <v>274</v>
          </cell>
          <cell r="B99" t="str">
            <v xml:space="preserve">C10_2mip       </v>
          </cell>
          <cell r="C99">
            <v>1E-3</v>
          </cell>
        </row>
        <row r="100">
          <cell r="A100">
            <v>275</v>
          </cell>
          <cell r="B100" t="str">
            <v xml:space="preserve">C_6_3mip       </v>
          </cell>
          <cell r="C100">
            <v>5.2999999999999999E-2</v>
          </cell>
        </row>
        <row r="101">
          <cell r="A101">
            <v>276</v>
          </cell>
          <cell r="B101" t="str">
            <v xml:space="preserve">C_7_3mip       </v>
          </cell>
          <cell r="C101">
            <v>1.2999999999999999E-2</v>
          </cell>
        </row>
        <row r="102">
          <cell r="A102">
            <v>277</v>
          </cell>
          <cell r="B102" t="str">
            <v xml:space="preserve">C_8_3mip       </v>
          </cell>
          <cell r="C102">
            <v>5.0000000000000001E-3</v>
          </cell>
        </row>
        <row r="103">
          <cell r="A103">
            <v>278</v>
          </cell>
          <cell r="B103" t="str">
            <v xml:space="preserve">C_9_3mip       </v>
          </cell>
          <cell r="C103">
            <v>2E-3</v>
          </cell>
        </row>
        <row r="104">
          <cell r="A104">
            <v>279</v>
          </cell>
          <cell r="B104" t="str">
            <v xml:space="preserve">C10_3mip       </v>
          </cell>
          <cell r="C104">
            <v>0</v>
          </cell>
        </row>
        <row r="105">
          <cell r="A105">
            <v>280</v>
          </cell>
          <cell r="B105" t="str">
            <v xml:space="preserve">C_8_4mip       </v>
          </cell>
          <cell r="C105">
            <v>2E-3</v>
          </cell>
        </row>
        <row r="106">
          <cell r="A106">
            <v>281</v>
          </cell>
          <cell r="B106" t="str">
            <v xml:space="preserve">C_9_4mip       </v>
          </cell>
          <cell r="C106">
            <v>1E-3</v>
          </cell>
        </row>
        <row r="107">
          <cell r="A107">
            <v>282</v>
          </cell>
          <cell r="B107" t="str">
            <v xml:space="preserve">C10_4mip       </v>
          </cell>
          <cell r="C107">
            <v>0</v>
          </cell>
        </row>
        <row r="108">
          <cell r="A108">
            <v>288</v>
          </cell>
          <cell r="B108" t="str">
            <v xml:space="preserve">C11_ipar       </v>
          </cell>
          <cell r="C108">
            <v>0</v>
          </cell>
        </row>
        <row r="109">
          <cell r="A109">
            <v>289</v>
          </cell>
          <cell r="B109" t="str">
            <v xml:space="preserve">C12_ipar       </v>
          </cell>
          <cell r="C109">
            <v>0</v>
          </cell>
        </row>
        <row r="110">
          <cell r="A110">
            <v>290</v>
          </cell>
          <cell r="B110" t="str">
            <v xml:space="preserve">C13_ipar       </v>
          </cell>
          <cell r="C110">
            <v>0</v>
          </cell>
        </row>
        <row r="111">
          <cell r="A111">
            <v>291</v>
          </cell>
          <cell r="B111" t="str">
            <v xml:space="preserve">C14_ipar       </v>
          </cell>
          <cell r="C111">
            <v>0</v>
          </cell>
        </row>
        <row r="112">
          <cell r="A112">
            <v>292</v>
          </cell>
          <cell r="B112" t="str">
            <v xml:space="preserve">C15_ipar       </v>
          </cell>
          <cell r="C112">
            <v>0</v>
          </cell>
        </row>
        <row r="113">
          <cell r="A113">
            <v>293</v>
          </cell>
          <cell r="B113" t="str">
            <v xml:space="preserve">C16_ipar       </v>
          </cell>
          <cell r="C113">
            <v>0</v>
          </cell>
        </row>
        <row r="114">
          <cell r="A114">
            <v>294</v>
          </cell>
          <cell r="B114" t="str">
            <v xml:space="preserve">C17_ipar       </v>
          </cell>
          <cell r="C114">
            <v>0</v>
          </cell>
        </row>
        <row r="115">
          <cell r="A115">
            <v>295</v>
          </cell>
          <cell r="B115" t="str">
            <v xml:space="preserve">C18_ipar       </v>
          </cell>
          <cell r="C115">
            <v>0</v>
          </cell>
        </row>
        <row r="116">
          <cell r="A116">
            <v>296</v>
          </cell>
          <cell r="B116" t="str">
            <v xml:space="preserve">C19_ipar       </v>
          </cell>
          <cell r="C116">
            <v>0</v>
          </cell>
        </row>
        <row r="117">
          <cell r="A117">
            <v>297</v>
          </cell>
          <cell r="B117" t="str">
            <v xml:space="preserve">C20_ipar       </v>
          </cell>
          <cell r="C117">
            <v>0</v>
          </cell>
        </row>
        <row r="118">
          <cell r="A118">
            <v>298</v>
          </cell>
          <cell r="B118" t="str">
            <v xml:space="preserve">C21_ipar       </v>
          </cell>
          <cell r="C118">
            <v>0</v>
          </cell>
        </row>
        <row r="119">
          <cell r="A119">
            <v>299</v>
          </cell>
          <cell r="B119" t="str">
            <v xml:space="preserve">C22_ipar       </v>
          </cell>
          <cell r="C119">
            <v>0</v>
          </cell>
        </row>
        <row r="120">
          <cell r="A120">
            <v>300</v>
          </cell>
          <cell r="B120" t="str">
            <v xml:space="preserve">C23_ipar       </v>
          </cell>
          <cell r="C120">
            <v>0</v>
          </cell>
        </row>
        <row r="121">
          <cell r="A121">
            <v>301</v>
          </cell>
          <cell r="B121" t="str">
            <v xml:space="preserve">C24_ipar       </v>
          </cell>
          <cell r="C121">
            <v>0</v>
          </cell>
        </row>
        <row r="122">
          <cell r="A122">
            <v>302</v>
          </cell>
          <cell r="B122" t="str">
            <v xml:space="preserve">C25_ipar       </v>
          </cell>
          <cell r="C122">
            <v>0</v>
          </cell>
        </row>
        <row r="123">
          <cell r="A123">
            <v>311</v>
          </cell>
          <cell r="B123" t="str">
            <v xml:space="preserve">C_6_23dm       </v>
          </cell>
          <cell r="C123">
            <v>7.0000000000000001E-3</v>
          </cell>
        </row>
        <row r="124">
          <cell r="A124">
            <v>312</v>
          </cell>
          <cell r="B124" t="str">
            <v xml:space="preserve">C_7_23dm       </v>
          </cell>
          <cell r="C124">
            <v>1E-3</v>
          </cell>
        </row>
        <row r="125">
          <cell r="A125">
            <v>313</v>
          </cell>
          <cell r="B125" t="str">
            <v xml:space="preserve">C_8_23dm       </v>
          </cell>
          <cell r="C125">
            <v>1E-3</v>
          </cell>
        </row>
        <row r="126">
          <cell r="A126">
            <v>314</v>
          </cell>
          <cell r="B126" t="str">
            <v xml:space="preserve">C_9_23dm       </v>
          </cell>
          <cell r="C126">
            <v>0</v>
          </cell>
        </row>
        <row r="127">
          <cell r="A127">
            <v>315</v>
          </cell>
          <cell r="B127" t="str">
            <v xml:space="preserve">C10_23dm       </v>
          </cell>
          <cell r="C127">
            <v>0</v>
          </cell>
        </row>
        <row r="128">
          <cell r="A128">
            <v>316</v>
          </cell>
          <cell r="B128" t="str">
            <v xml:space="preserve">C_7_24dm       </v>
          </cell>
          <cell r="C128">
            <v>3.0000000000000001E-3</v>
          </cell>
        </row>
        <row r="129">
          <cell r="A129">
            <v>317</v>
          </cell>
          <cell r="B129" t="str">
            <v xml:space="preserve">C_8_24dm       </v>
          </cell>
          <cell r="C129">
            <v>1E-3</v>
          </cell>
        </row>
        <row r="130">
          <cell r="A130">
            <v>318</v>
          </cell>
          <cell r="B130" t="str">
            <v xml:space="preserve">C_9_24dm       </v>
          </cell>
          <cell r="C130">
            <v>0</v>
          </cell>
        </row>
        <row r="131">
          <cell r="A131">
            <v>319</v>
          </cell>
          <cell r="B131" t="str">
            <v xml:space="preserve">C10_24dm       </v>
          </cell>
          <cell r="C131">
            <v>0</v>
          </cell>
        </row>
        <row r="132">
          <cell r="A132">
            <v>320</v>
          </cell>
          <cell r="B132" t="str">
            <v xml:space="preserve">C_8_25dm       </v>
          </cell>
          <cell r="C132">
            <v>1E-3</v>
          </cell>
        </row>
        <row r="133">
          <cell r="A133">
            <v>321</v>
          </cell>
          <cell r="B133" t="str">
            <v xml:space="preserve">C_9_25dm       </v>
          </cell>
          <cell r="C133">
            <v>0</v>
          </cell>
        </row>
        <row r="134">
          <cell r="A134">
            <v>322</v>
          </cell>
          <cell r="B134" t="str">
            <v xml:space="preserve">C10_25dm       </v>
          </cell>
          <cell r="C134">
            <v>0</v>
          </cell>
        </row>
        <row r="135">
          <cell r="A135">
            <v>325</v>
          </cell>
          <cell r="B135" t="str">
            <v xml:space="preserve">C_7_3etp       </v>
          </cell>
          <cell r="C135">
            <v>2E-3</v>
          </cell>
        </row>
        <row r="136">
          <cell r="A136">
            <v>326</v>
          </cell>
          <cell r="B136" t="str">
            <v xml:space="preserve">C_8_3etp       </v>
          </cell>
          <cell r="C136">
            <v>1E-3</v>
          </cell>
        </row>
        <row r="137">
          <cell r="A137">
            <v>327</v>
          </cell>
          <cell r="B137" t="str">
            <v xml:space="preserve">C_9_3etp       </v>
          </cell>
          <cell r="C137">
            <v>0</v>
          </cell>
        </row>
        <row r="138">
          <cell r="A138">
            <v>328</v>
          </cell>
          <cell r="B138" t="str">
            <v xml:space="preserve">C10_3etp       </v>
          </cell>
          <cell r="C138">
            <v>0</v>
          </cell>
        </row>
        <row r="139">
          <cell r="A139">
            <v>329</v>
          </cell>
          <cell r="B139" t="str">
            <v xml:space="preserve">C_7_ncy5       </v>
          </cell>
          <cell r="C139">
            <v>1.0999999999999999E-2</v>
          </cell>
        </row>
        <row r="140">
          <cell r="A140">
            <v>330</v>
          </cell>
          <cell r="B140" t="str">
            <v xml:space="preserve">C_8_ncy5       </v>
          </cell>
          <cell r="C140">
            <v>2E-3</v>
          </cell>
        </row>
        <row r="141">
          <cell r="A141">
            <v>331</v>
          </cell>
          <cell r="B141" t="str">
            <v xml:space="preserve">C_9_ncy5       </v>
          </cell>
          <cell r="C141">
            <v>0</v>
          </cell>
        </row>
        <row r="142">
          <cell r="A142">
            <v>332</v>
          </cell>
          <cell r="B142" t="str">
            <v xml:space="preserve">C10_ncy5       </v>
          </cell>
          <cell r="C142">
            <v>0</v>
          </cell>
        </row>
        <row r="143">
          <cell r="A143">
            <v>333</v>
          </cell>
          <cell r="B143" t="str">
            <v xml:space="preserve">C11_ncy5       </v>
          </cell>
          <cell r="C143">
            <v>0</v>
          </cell>
        </row>
        <row r="144">
          <cell r="A144">
            <v>334</v>
          </cell>
          <cell r="B144" t="str">
            <v xml:space="preserve">C12_ncy5       </v>
          </cell>
          <cell r="C144">
            <v>0</v>
          </cell>
        </row>
        <row r="145">
          <cell r="A145">
            <v>335</v>
          </cell>
          <cell r="B145" t="str">
            <v xml:space="preserve">C13_ncy5       </v>
          </cell>
          <cell r="C145">
            <v>0</v>
          </cell>
        </row>
        <row r="146">
          <cell r="A146">
            <v>336</v>
          </cell>
          <cell r="B146" t="str">
            <v xml:space="preserve">C14_ncy5       </v>
          </cell>
          <cell r="C146">
            <v>0</v>
          </cell>
        </row>
        <row r="147">
          <cell r="A147">
            <v>337</v>
          </cell>
          <cell r="B147" t="str">
            <v xml:space="preserve">C15_ncy5       </v>
          </cell>
          <cell r="C147">
            <v>0</v>
          </cell>
        </row>
        <row r="148">
          <cell r="A148">
            <v>338</v>
          </cell>
          <cell r="B148" t="str">
            <v xml:space="preserve">C16_ncy5       </v>
          </cell>
          <cell r="C148">
            <v>0</v>
          </cell>
        </row>
        <row r="149">
          <cell r="A149">
            <v>339</v>
          </cell>
          <cell r="B149" t="str">
            <v xml:space="preserve">C17_ncy5       </v>
          </cell>
          <cell r="C149">
            <v>0</v>
          </cell>
        </row>
        <row r="150">
          <cell r="A150">
            <v>340</v>
          </cell>
          <cell r="B150" t="str">
            <v xml:space="preserve">C18_ncy5       </v>
          </cell>
          <cell r="C150">
            <v>0</v>
          </cell>
        </row>
        <row r="151">
          <cell r="A151">
            <v>341</v>
          </cell>
          <cell r="B151" t="str">
            <v xml:space="preserve">C19_ncy5       </v>
          </cell>
          <cell r="C151">
            <v>0</v>
          </cell>
        </row>
        <row r="152">
          <cell r="A152">
            <v>342</v>
          </cell>
          <cell r="B152" t="str">
            <v xml:space="preserve">C20_ncy5       </v>
          </cell>
          <cell r="C152">
            <v>0</v>
          </cell>
        </row>
        <row r="153">
          <cell r="A153">
            <v>343</v>
          </cell>
          <cell r="B153" t="str">
            <v xml:space="preserve">C21_ncy5       </v>
          </cell>
          <cell r="C153">
            <v>0</v>
          </cell>
        </row>
        <row r="154">
          <cell r="A154">
            <v>344</v>
          </cell>
          <cell r="B154" t="str">
            <v xml:space="preserve">C22_ncy5       </v>
          </cell>
          <cell r="C154">
            <v>0</v>
          </cell>
        </row>
        <row r="155">
          <cell r="A155">
            <v>345</v>
          </cell>
          <cell r="B155" t="str">
            <v xml:space="preserve">C23_ncy5       </v>
          </cell>
          <cell r="C155">
            <v>0</v>
          </cell>
        </row>
        <row r="156">
          <cell r="A156">
            <v>346</v>
          </cell>
          <cell r="B156" t="str">
            <v xml:space="preserve">C24_ncy5       </v>
          </cell>
          <cell r="C156">
            <v>0</v>
          </cell>
        </row>
        <row r="157">
          <cell r="A157">
            <v>347</v>
          </cell>
          <cell r="B157" t="str">
            <v xml:space="preserve">C25_ncy5       </v>
          </cell>
          <cell r="C157">
            <v>0</v>
          </cell>
        </row>
        <row r="158">
          <cell r="A158">
            <v>356</v>
          </cell>
          <cell r="B158" t="str">
            <v xml:space="preserve">C_9_ncy6       </v>
          </cell>
          <cell r="C158">
            <v>1E-3</v>
          </cell>
        </row>
        <row r="159">
          <cell r="A159">
            <v>357</v>
          </cell>
          <cell r="B159" t="str">
            <v xml:space="preserve">C10_ncy6       </v>
          </cell>
          <cell r="C159">
            <v>0</v>
          </cell>
        </row>
        <row r="160">
          <cell r="A160">
            <v>358</v>
          </cell>
          <cell r="B160" t="str">
            <v xml:space="preserve">C11_ncy6       </v>
          </cell>
          <cell r="C160">
            <v>0</v>
          </cell>
        </row>
        <row r="161">
          <cell r="A161">
            <v>359</v>
          </cell>
          <cell r="B161" t="str">
            <v xml:space="preserve">C12_ncy6       </v>
          </cell>
          <cell r="C161">
            <v>0</v>
          </cell>
        </row>
        <row r="162">
          <cell r="A162">
            <v>360</v>
          </cell>
          <cell r="B162" t="str">
            <v xml:space="preserve">C13_ncy6       </v>
          </cell>
          <cell r="C162">
            <v>0</v>
          </cell>
        </row>
        <row r="163">
          <cell r="A163">
            <v>361</v>
          </cell>
          <cell r="B163" t="str">
            <v xml:space="preserve">C14_ncy6       </v>
          </cell>
          <cell r="C163">
            <v>0</v>
          </cell>
        </row>
        <row r="164">
          <cell r="A164">
            <v>362</v>
          </cell>
          <cell r="B164" t="str">
            <v xml:space="preserve">C15_ncy6       </v>
          </cell>
          <cell r="C164">
            <v>0</v>
          </cell>
        </row>
        <row r="165">
          <cell r="A165">
            <v>363</v>
          </cell>
          <cell r="B165" t="str">
            <v xml:space="preserve">C16_ncy6       </v>
          </cell>
          <cell r="C165">
            <v>0</v>
          </cell>
        </row>
        <row r="166">
          <cell r="A166">
            <v>364</v>
          </cell>
          <cell r="B166" t="str">
            <v xml:space="preserve">C17_ncy6       </v>
          </cell>
          <cell r="C166">
            <v>0</v>
          </cell>
        </row>
        <row r="167">
          <cell r="A167">
            <v>365</v>
          </cell>
          <cell r="B167" t="str">
            <v xml:space="preserve">C18_ncy6       </v>
          </cell>
          <cell r="C167">
            <v>0</v>
          </cell>
        </row>
        <row r="168">
          <cell r="A168">
            <v>366</v>
          </cell>
          <cell r="B168" t="str">
            <v xml:space="preserve">C19_ncy6       </v>
          </cell>
          <cell r="C168">
            <v>0</v>
          </cell>
        </row>
        <row r="169">
          <cell r="A169">
            <v>367</v>
          </cell>
          <cell r="B169" t="str">
            <v xml:space="preserve">C20_ncy6       </v>
          </cell>
          <cell r="C169">
            <v>0</v>
          </cell>
        </row>
        <row r="170">
          <cell r="A170">
            <v>368</v>
          </cell>
          <cell r="B170" t="str">
            <v xml:space="preserve">C21_ncy6       </v>
          </cell>
          <cell r="C170">
            <v>0</v>
          </cell>
        </row>
        <row r="171">
          <cell r="A171">
            <v>369</v>
          </cell>
          <cell r="B171" t="str">
            <v xml:space="preserve">C22_ncy6       </v>
          </cell>
          <cell r="C171">
            <v>0</v>
          </cell>
        </row>
        <row r="172">
          <cell r="A172">
            <v>370</v>
          </cell>
          <cell r="B172" t="str">
            <v xml:space="preserve">C23_ncy6       </v>
          </cell>
          <cell r="C172">
            <v>0</v>
          </cell>
        </row>
        <row r="173">
          <cell r="A173">
            <v>371</v>
          </cell>
          <cell r="B173" t="str">
            <v xml:space="preserve">C24_ncy6       </v>
          </cell>
          <cell r="C173">
            <v>0</v>
          </cell>
        </row>
        <row r="174">
          <cell r="A174">
            <v>372</v>
          </cell>
          <cell r="B174" t="str">
            <v xml:space="preserve">C25_ncy6       </v>
          </cell>
          <cell r="C174">
            <v>0</v>
          </cell>
        </row>
        <row r="175">
          <cell r="A175">
            <v>381</v>
          </cell>
          <cell r="B175" t="str">
            <v xml:space="preserve">C_8_icy5       </v>
          </cell>
          <cell r="C175">
            <v>8.0000000000000002E-3</v>
          </cell>
        </row>
        <row r="176">
          <cell r="A176">
            <v>382</v>
          </cell>
          <cell r="B176" t="str">
            <v xml:space="preserve">C_9_icy5       </v>
          </cell>
          <cell r="C176">
            <v>2E-3</v>
          </cell>
        </row>
        <row r="177">
          <cell r="A177">
            <v>383</v>
          </cell>
          <cell r="B177" t="str">
            <v xml:space="preserve">C10_icy5       </v>
          </cell>
          <cell r="C177">
            <v>2E-3</v>
          </cell>
        </row>
        <row r="178">
          <cell r="A178">
            <v>384</v>
          </cell>
          <cell r="B178" t="str">
            <v xml:space="preserve">C11_icy5       </v>
          </cell>
          <cell r="C178">
            <v>1E-3</v>
          </cell>
        </row>
        <row r="179">
          <cell r="A179">
            <v>385</v>
          </cell>
          <cell r="B179" t="str">
            <v xml:space="preserve">C12_icy5       </v>
          </cell>
          <cell r="C179">
            <v>0</v>
          </cell>
        </row>
        <row r="180">
          <cell r="A180">
            <v>386</v>
          </cell>
          <cell r="B180" t="str">
            <v xml:space="preserve">C13_icy5       </v>
          </cell>
          <cell r="C180">
            <v>0</v>
          </cell>
        </row>
        <row r="181">
          <cell r="A181">
            <v>387</v>
          </cell>
          <cell r="B181" t="str">
            <v xml:space="preserve">C14_icy5       </v>
          </cell>
          <cell r="C181">
            <v>0</v>
          </cell>
        </row>
        <row r="182">
          <cell r="A182">
            <v>388</v>
          </cell>
          <cell r="B182" t="str">
            <v xml:space="preserve">C15_icy5       </v>
          </cell>
          <cell r="C182">
            <v>0</v>
          </cell>
        </row>
        <row r="183">
          <cell r="A183">
            <v>389</v>
          </cell>
          <cell r="B183" t="str">
            <v xml:space="preserve">C16_icy5       </v>
          </cell>
          <cell r="C183">
            <v>0</v>
          </cell>
        </row>
        <row r="184">
          <cell r="A184">
            <v>390</v>
          </cell>
          <cell r="B184" t="str">
            <v xml:space="preserve">C17_icy5       </v>
          </cell>
          <cell r="C184">
            <v>0</v>
          </cell>
        </row>
        <row r="185">
          <cell r="A185">
            <v>391</v>
          </cell>
          <cell r="B185" t="str">
            <v xml:space="preserve">C18_icy5       </v>
          </cell>
          <cell r="C185">
            <v>0</v>
          </cell>
        </row>
        <row r="186">
          <cell r="A186">
            <v>392</v>
          </cell>
          <cell r="B186" t="str">
            <v xml:space="preserve">C19_icy5       </v>
          </cell>
          <cell r="C186">
            <v>0</v>
          </cell>
        </row>
        <row r="187">
          <cell r="A187">
            <v>393</v>
          </cell>
          <cell r="B187" t="str">
            <v xml:space="preserve">C20_icy5       </v>
          </cell>
          <cell r="C187">
            <v>0</v>
          </cell>
        </row>
        <row r="188">
          <cell r="A188">
            <v>394</v>
          </cell>
          <cell r="B188" t="str">
            <v xml:space="preserve">C21_icy5       </v>
          </cell>
          <cell r="C188">
            <v>0</v>
          </cell>
        </row>
        <row r="189">
          <cell r="A189">
            <v>395</v>
          </cell>
          <cell r="B189" t="str">
            <v xml:space="preserve">C22_icy5       </v>
          </cell>
          <cell r="C189">
            <v>0</v>
          </cell>
        </row>
        <row r="190">
          <cell r="A190">
            <v>396</v>
          </cell>
          <cell r="B190" t="str">
            <v xml:space="preserve">C23_icy5       </v>
          </cell>
          <cell r="C190">
            <v>0</v>
          </cell>
        </row>
        <row r="191">
          <cell r="A191">
            <v>397</v>
          </cell>
          <cell r="B191" t="str">
            <v xml:space="preserve">C24_icy5       </v>
          </cell>
          <cell r="C191">
            <v>0</v>
          </cell>
        </row>
        <row r="192">
          <cell r="A192">
            <v>398</v>
          </cell>
          <cell r="B192" t="str">
            <v xml:space="preserve">C25_icy5       </v>
          </cell>
          <cell r="C192">
            <v>0</v>
          </cell>
        </row>
        <row r="193">
          <cell r="A193">
            <v>407</v>
          </cell>
          <cell r="B193" t="str">
            <v xml:space="preserve">C_9_icy6       </v>
          </cell>
          <cell r="C193">
            <v>5.0000000000000001E-3</v>
          </cell>
        </row>
        <row r="194">
          <cell r="A194">
            <v>408</v>
          </cell>
          <cell r="B194" t="str">
            <v xml:space="preserve">C10_icy6       </v>
          </cell>
          <cell r="C194">
            <v>3.0000000000000001E-3</v>
          </cell>
        </row>
        <row r="195">
          <cell r="A195">
            <v>409</v>
          </cell>
          <cell r="B195" t="str">
            <v xml:space="preserve">C11_icy6       </v>
          </cell>
          <cell r="C195">
            <v>1E-3</v>
          </cell>
        </row>
        <row r="196">
          <cell r="A196">
            <v>410</v>
          </cell>
          <cell r="B196" t="str">
            <v xml:space="preserve">C12_icy6       </v>
          </cell>
          <cell r="C196">
            <v>1E-3</v>
          </cell>
        </row>
        <row r="197">
          <cell r="A197">
            <v>411</v>
          </cell>
          <cell r="B197" t="str">
            <v xml:space="preserve">C13_icy6       </v>
          </cell>
          <cell r="C197">
            <v>0</v>
          </cell>
        </row>
        <row r="198">
          <cell r="A198">
            <v>412</v>
          </cell>
          <cell r="B198" t="str">
            <v xml:space="preserve">C14_icy6       </v>
          </cell>
          <cell r="C198">
            <v>0</v>
          </cell>
        </row>
        <row r="199">
          <cell r="A199">
            <v>413</v>
          </cell>
          <cell r="B199" t="str">
            <v xml:space="preserve">C15_icy6       </v>
          </cell>
          <cell r="C199">
            <v>0</v>
          </cell>
        </row>
        <row r="200">
          <cell r="A200">
            <v>414</v>
          </cell>
          <cell r="B200" t="str">
            <v xml:space="preserve">C16_icy6       </v>
          </cell>
          <cell r="C200">
            <v>0</v>
          </cell>
        </row>
        <row r="201">
          <cell r="A201">
            <v>415</v>
          </cell>
          <cell r="B201" t="str">
            <v xml:space="preserve">C17_icy6       </v>
          </cell>
          <cell r="C201">
            <v>0</v>
          </cell>
        </row>
        <row r="202">
          <cell r="A202">
            <v>416</v>
          </cell>
          <cell r="B202" t="str">
            <v xml:space="preserve">C18_icy6       </v>
          </cell>
          <cell r="C202">
            <v>0</v>
          </cell>
        </row>
        <row r="203">
          <cell r="A203">
            <v>417</v>
          </cell>
          <cell r="B203" t="str">
            <v xml:space="preserve">C19_icy6       </v>
          </cell>
          <cell r="C203">
            <v>0</v>
          </cell>
        </row>
        <row r="204">
          <cell r="A204">
            <v>418</v>
          </cell>
          <cell r="B204" t="str">
            <v xml:space="preserve">C20_icy6       </v>
          </cell>
          <cell r="C204">
            <v>0</v>
          </cell>
        </row>
        <row r="205">
          <cell r="A205">
            <v>419</v>
          </cell>
          <cell r="B205" t="str">
            <v xml:space="preserve">C21_icy6       </v>
          </cell>
          <cell r="C205">
            <v>0</v>
          </cell>
        </row>
        <row r="206">
          <cell r="A206">
            <v>420</v>
          </cell>
          <cell r="B206" t="str">
            <v xml:space="preserve">C22_icy6       </v>
          </cell>
          <cell r="C206">
            <v>0</v>
          </cell>
        </row>
        <row r="207">
          <cell r="A207">
            <v>421</v>
          </cell>
          <cell r="B207" t="str">
            <v xml:space="preserve">C23_icy6       </v>
          </cell>
          <cell r="C207">
            <v>0</v>
          </cell>
        </row>
        <row r="208">
          <cell r="A208">
            <v>422</v>
          </cell>
          <cell r="B208" t="str">
            <v xml:space="preserve">C24_icy6       </v>
          </cell>
          <cell r="C208">
            <v>0</v>
          </cell>
        </row>
        <row r="209">
          <cell r="A209">
            <v>423</v>
          </cell>
          <cell r="B209" t="str">
            <v xml:space="preserve">C25_icy6       </v>
          </cell>
          <cell r="C209">
            <v>0</v>
          </cell>
        </row>
        <row r="210">
          <cell r="A210">
            <v>432</v>
          </cell>
          <cell r="B210" t="str">
            <v xml:space="preserve">C11_2naf       </v>
          </cell>
          <cell r="C210">
            <v>1.7999999999999999E-2</v>
          </cell>
        </row>
        <row r="211">
          <cell r="A211">
            <v>433</v>
          </cell>
          <cell r="B211" t="str">
            <v xml:space="preserve">C12_2naf       </v>
          </cell>
          <cell r="C211">
            <v>6.0000000000000001E-3</v>
          </cell>
        </row>
        <row r="212">
          <cell r="A212">
            <v>434</v>
          </cell>
          <cell r="B212" t="str">
            <v xml:space="preserve">C13_2naf       </v>
          </cell>
          <cell r="C212">
            <v>2E-3</v>
          </cell>
        </row>
        <row r="213">
          <cell r="A213">
            <v>435</v>
          </cell>
          <cell r="B213" t="str">
            <v xml:space="preserve">C14_2naf       </v>
          </cell>
          <cell r="C213">
            <v>1E-3</v>
          </cell>
        </row>
        <row r="214">
          <cell r="A214">
            <v>436</v>
          </cell>
          <cell r="B214" t="str">
            <v xml:space="preserve">C15_2naf       </v>
          </cell>
          <cell r="C214">
            <v>0</v>
          </cell>
        </row>
        <row r="215">
          <cell r="A215">
            <v>437</v>
          </cell>
          <cell r="B215" t="str">
            <v xml:space="preserve">C16_2naf       </v>
          </cell>
          <cell r="C215">
            <v>0</v>
          </cell>
        </row>
        <row r="216">
          <cell r="A216">
            <v>438</v>
          </cell>
          <cell r="B216" t="str">
            <v xml:space="preserve">C17_2naf       </v>
          </cell>
          <cell r="C216">
            <v>0</v>
          </cell>
        </row>
        <row r="217">
          <cell r="A217">
            <v>439</v>
          </cell>
          <cell r="B217" t="str">
            <v xml:space="preserve">C18_2naf       </v>
          </cell>
          <cell r="C217">
            <v>0</v>
          </cell>
        </row>
        <row r="218">
          <cell r="A218">
            <v>440</v>
          </cell>
          <cell r="B218" t="str">
            <v xml:space="preserve">C19_2naf       </v>
          </cell>
          <cell r="C218">
            <v>0</v>
          </cell>
        </row>
        <row r="219">
          <cell r="A219">
            <v>441</v>
          </cell>
          <cell r="B219" t="str">
            <v xml:space="preserve">C20_2naf       </v>
          </cell>
          <cell r="C219">
            <v>0</v>
          </cell>
        </row>
        <row r="220">
          <cell r="A220">
            <v>442</v>
          </cell>
          <cell r="B220" t="str">
            <v xml:space="preserve">C21_2naf       </v>
          </cell>
          <cell r="C220">
            <v>0</v>
          </cell>
        </row>
        <row r="221">
          <cell r="A221">
            <v>443</v>
          </cell>
          <cell r="B221" t="str">
            <v xml:space="preserve">C22_2naf       </v>
          </cell>
          <cell r="C221">
            <v>0</v>
          </cell>
        </row>
        <row r="222">
          <cell r="A222">
            <v>444</v>
          </cell>
          <cell r="B222" t="str">
            <v xml:space="preserve">C23_2naf       </v>
          </cell>
          <cell r="C222">
            <v>0</v>
          </cell>
        </row>
        <row r="223">
          <cell r="A223">
            <v>445</v>
          </cell>
          <cell r="B223" t="str">
            <v xml:space="preserve">C24_2naf       </v>
          </cell>
          <cell r="C223">
            <v>0</v>
          </cell>
        </row>
        <row r="224">
          <cell r="A224">
            <v>455</v>
          </cell>
          <cell r="B224" t="str">
            <v xml:space="preserve">C15_3naf       </v>
          </cell>
          <cell r="C224">
            <v>0</v>
          </cell>
        </row>
        <row r="225">
          <cell r="A225">
            <v>456</v>
          </cell>
          <cell r="B225" t="str">
            <v xml:space="preserve">C16_3naf       </v>
          </cell>
          <cell r="C225">
            <v>0</v>
          </cell>
        </row>
        <row r="226">
          <cell r="A226">
            <v>457</v>
          </cell>
          <cell r="B226" t="str">
            <v xml:space="preserve">C17_3naf       </v>
          </cell>
          <cell r="C226">
            <v>0</v>
          </cell>
        </row>
        <row r="227">
          <cell r="A227">
            <v>458</v>
          </cell>
          <cell r="B227" t="str">
            <v xml:space="preserve">C18_3naf       </v>
          </cell>
          <cell r="C227">
            <v>0</v>
          </cell>
        </row>
        <row r="228">
          <cell r="A228">
            <v>459</v>
          </cell>
          <cell r="B228" t="str">
            <v xml:space="preserve">C19_3naf       </v>
          </cell>
          <cell r="C228">
            <v>0</v>
          </cell>
        </row>
        <row r="229">
          <cell r="A229">
            <v>460</v>
          </cell>
          <cell r="B229" t="str">
            <v xml:space="preserve">C20_3naf       </v>
          </cell>
          <cell r="C229">
            <v>0</v>
          </cell>
        </row>
        <row r="230">
          <cell r="A230">
            <v>461</v>
          </cell>
          <cell r="B230" t="str">
            <v xml:space="preserve">C21_3naf       </v>
          </cell>
          <cell r="C230">
            <v>0</v>
          </cell>
        </row>
        <row r="231">
          <cell r="A231">
            <v>462</v>
          </cell>
          <cell r="B231" t="str">
            <v xml:space="preserve">C22_3naf       </v>
          </cell>
          <cell r="C231">
            <v>0</v>
          </cell>
        </row>
        <row r="232">
          <cell r="A232">
            <v>463</v>
          </cell>
          <cell r="B232" t="str">
            <v xml:space="preserve">C23_3naf       </v>
          </cell>
          <cell r="C232">
            <v>0</v>
          </cell>
        </row>
        <row r="233">
          <cell r="A233">
            <v>464</v>
          </cell>
          <cell r="B233" t="str">
            <v xml:space="preserve">C24_3naf       </v>
          </cell>
          <cell r="C233">
            <v>0</v>
          </cell>
        </row>
        <row r="234">
          <cell r="A234">
            <v>489</v>
          </cell>
          <cell r="B234" t="str">
            <v xml:space="preserve">C_9_1aro       </v>
          </cell>
          <cell r="C234">
            <v>8.0000000000000002E-3</v>
          </cell>
        </row>
        <row r="235">
          <cell r="A235">
            <v>490</v>
          </cell>
          <cell r="B235" t="str">
            <v xml:space="preserve">C10_1aro       </v>
          </cell>
          <cell r="C235">
            <v>4.0000000000000001E-3</v>
          </cell>
        </row>
        <row r="236">
          <cell r="A236">
            <v>491</v>
          </cell>
          <cell r="B236" t="str">
            <v xml:space="preserve">C11_1aro       </v>
          </cell>
          <cell r="C236">
            <v>2E-3</v>
          </cell>
        </row>
        <row r="237">
          <cell r="A237">
            <v>492</v>
          </cell>
          <cell r="B237" t="str">
            <v xml:space="preserve">C12_1aro       </v>
          </cell>
          <cell r="C237">
            <v>0</v>
          </cell>
        </row>
        <row r="238">
          <cell r="A238">
            <v>493</v>
          </cell>
          <cell r="B238" t="str">
            <v xml:space="preserve">C13_1aro       </v>
          </cell>
          <cell r="C238">
            <v>0</v>
          </cell>
        </row>
        <row r="239">
          <cell r="A239">
            <v>494</v>
          </cell>
          <cell r="B239" t="str">
            <v xml:space="preserve">C14_1aro       </v>
          </cell>
          <cell r="C239">
            <v>0</v>
          </cell>
        </row>
        <row r="240">
          <cell r="A240">
            <v>495</v>
          </cell>
          <cell r="B240" t="str">
            <v xml:space="preserve">C15_1aro       </v>
          </cell>
          <cell r="C240">
            <v>0</v>
          </cell>
        </row>
        <row r="241">
          <cell r="A241">
            <v>496</v>
          </cell>
          <cell r="B241" t="str">
            <v xml:space="preserve">C16_1aro       </v>
          </cell>
          <cell r="C241">
            <v>0</v>
          </cell>
        </row>
        <row r="242">
          <cell r="A242">
            <v>497</v>
          </cell>
          <cell r="B242" t="str">
            <v xml:space="preserve">C17_1aro       </v>
          </cell>
          <cell r="C242">
            <v>0</v>
          </cell>
        </row>
        <row r="243">
          <cell r="A243">
            <v>498</v>
          </cell>
          <cell r="B243" t="str">
            <v xml:space="preserve">C18_1aro       </v>
          </cell>
          <cell r="C243">
            <v>0</v>
          </cell>
        </row>
        <row r="244">
          <cell r="A244">
            <v>499</v>
          </cell>
          <cell r="B244" t="str">
            <v xml:space="preserve">C19_1aro       </v>
          </cell>
          <cell r="C244">
            <v>0</v>
          </cell>
        </row>
        <row r="245">
          <cell r="A245">
            <v>500</v>
          </cell>
          <cell r="B245" t="str">
            <v xml:space="preserve">C20_1aro       </v>
          </cell>
          <cell r="C245">
            <v>0</v>
          </cell>
        </row>
        <row r="246">
          <cell r="A246">
            <v>501</v>
          </cell>
          <cell r="B246" t="str">
            <v xml:space="preserve">C21_1aro       </v>
          </cell>
          <cell r="C246">
            <v>0</v>
          </cell>
        </row>
        <row r="247">
          <cell r="A247">
            <v>502</v>
          </cell>
          <cell r="B247" t="str">
            <v xml:space="preserve">C22_1aro       </v>
          </cell>
          <cell r="C247">
            <v>0</v>
          </cell>
        </row>
        <row r="248">
          <cell r="A248">
            <v>503</v>
          </cell>
          <cell r="B248" t="str">
            <v xml:space="preserve">C23_1aro       </v>
          </cell>
          <cell r="C248">
            <v>0</v>
          </cell>
        </row>
        <row r="249">
          <cell r="A249">
            <v>504</v>
          </cell>
          <cell r="B249" t="str">
            <v xml:space="preserve">C24_1aro       </v>
          </cell>
          <cell r="C249">
            <v>0</v>
          </cell>
        </row>
        <row r="250">
          <cell r="A250">
            <v>514</v>
          </cell>
          <cell r="B250" t="str">
            <v xml:space="preserve">C10_iaro       </v>
          </cell>
          <cell r="C250">
            <v>3.7999999999999999E-2</v>
          </cell>
        </row>
        <row r="251">
          <cell r="A251">
            <v>515</v>
          </cell>
          <cell r="B251" t="str">
            <v xml:space="preserve">C11_iaro       </v>
          </cell>
          <cell r="C251">
            <v>8.9999999999999993E-3</v>
          </cell>
        </row>
        <row r="252">
          <cell r="A252">
            <v>516</v>
          </cell>
          <cell r="B252" t="str">
            <v xml:space="preserve">C12_iaro       </v>
          </cell>
          <cell r="C252">
            <v>4.0000000000000001E-3</v>
          </cell>
        </row>
        <row r="253">
          <cell r="A253">
            <v>517</v>
          </cell>
          <cell r="B253" t="str">
            <v xml:space="preserve">C13_iaro       </v>
          </cell>
          <cell r="C253">
            <v>1E-3</v>
          </cell>
        </row>
        <row r="254">
          <cell r="A254">
            <v>518</v>
          </cell>
          <cell r="B254" t="str">
            <v xml:space="preserve">C14_iaro       </v>
          </cell>
          <cell r="C254">
            <v>0</v>
          </cell>
        </row>
        <row r="255">
          <cell r="A255">
            <v>519</v>
          </cell>
          <cell r="B255" t="str">
            <v xml:space="preserve">C15_iaro       </v>
          </cell>
          <cell r="C255">
            <v>0</v>
          </cell>
        </row>
        <row r="256">
          <cell r="A256">
            <v>520</v>
          </cell>
          <cell r="B256" t="str">
            <v xml:space="preserve">C16_iaro       </v>
          </cell>
          <cell r="C256">
            <v>0</v>
          </cell>
        </row>
        <row r="257">
          <cell r="A257">
            <v>521</v>
          </cell>
          <cell r="B257" t="str">
            <v xml:space="preserve">C17_iaro       </v>
          </cell>
          <cell r="C257">
            <v>0</v>
          </cell>
        </row>
        <row r="258">
          <cell r="A258">
            <v>522</v>
          </cell>
          <cell r="B258" t="str">
            <v xml:space="preserve">C18_iaro       </v>
          </cell>
          <cell r="C258">
            <v>0</v>
          </cell>
        </row>
        <row r="259">
          <cell r="A259">
            <v>523</v>
          </cell>
          <cell r="B259" t="str">
            <v xml:space="preserve">C19_iaro       </v>
          </cell>
          <cell r="C259">
            <v>0</v>
          </cell>
        </row>
        <row r="260">
          <cell r="A260">
            <v>524</v>
          </cell>
          <cell r="B260" t="str">
            <v xml:space="preserve">C20_iaro       </v>
          </cell>
          <cell r="C260">
            <v>0</v>
          </cell>
        </row>
        <row r="261">
          <cell r="A261">
            <v>525</v>
          </cell>
          <cell r="B261" t="str">
            <v xml:space="preserve">C21_iaro       </v>
          </cell>
          <cell r="C261">
            <v>0</v>
          </cell>
        </row>
        <row r="262">
          <cell r="A262">
            <v>526</v>
          </cell>
          <cell r="B262" t="str">
            <v xml:space="preserve">C22_iaro       </v>
          </cell>
          <cell r="C262">
            <v>0</v>
          </cell>
        </row>
        <row r="263">
          <cell r="A263">
            <v>527</v>
          </cell>
          <cell r="B263" t="str">
            <v xml:space="preserve">C23_iaro       </v>
          </cell>
          <cell r="C263">
            <v>0</v>
          </cell>
        </row>
        <row r="264">
          <cell r="A264">
            <v>528</v>
          </cell>
          <cell r="B264" t="str">
            <v xml:space="preserve">C24_iaro       </v>
          </cell>
          <cell r="C264">
            <v>0</v>
          </cell>
        </row>
        <row r="265">
          <cell r="A265">
            <v>538</v>
          </cell>
          <cell r="B265" t="str">
            <v xml:space="preserve">C12_2aro       </v>
          </cell>
          <cell r="C265">
            <v>0.11899999999999999</v>
          </cell>
        </row>
        <row r="266">
          <cell r="A266">
            <v>539</v>
          </cell>
          <cell r="B266" t="str">
            <v xml:space="preserve">C13_2aro       </v>
          </cell>
          <cell r="C266">
            <v>9.0999999999999998E-2</v>
          </cell>
        </row>
        <row r="267">
          <cell r="A267">
            <v>540</v>
          </cell>
          <cell r="B267" t="str">
            <v xml:space="preserve">C14_2aro       </v>
          </cell>
          <cell r="C267">
            <v>6.0999999999999999E-2</v>
          </cell>
        </row>
        <row r="268">
          <cell r="A268">
            <v>541</v>
          </cell>
          <cell r="B268" t="str">
            <v xml:space="preserve">C15_2aro       </v>
          </cell>
          <cell r="C268">
            <v>4.9000000000000002E-2</v>
          </cell>
        </row>
        <row r="269">
          <cell r="A269">
            <v>542</v>
          </cell>
          <cell r="B269" t="str">
            <v xml:space="preserve">C16_2aro       </v>
          </cell>
          <cell r="C269">
            <v>4.2999999999999997E-2</v>
          </cell>
        </row>
        <row r="270">
          <cell r="A270">
            <v>543</v>
          </cell>
          <cell r="B270" t="str">
            <v xml:space="preserve">C17_2aro       </v>
          </cell>
          <cell r="C270">
            <v>3.7999999999999999E-2</v>
          </cell>
        </row>
        <row r="271">
          <cell r="A271">
            <v>544</v>
          </cell>
          <cell r="B271" t="str">
            <v xml:space="preserve">C18_2aro       </v>
          </cell>
          <cell r="C271">
            <v>0.01</v>
          </cell>
        </row>
        <row r="272">
          <cell r="A272">
            <v>545</v>
          </cell>
          <cell r="B272" t="str">
            <v xml:space="preserve">C19_2aro       </v>
          </cell>
          <cell r="C272">
            <v>8.0000000000000002E-3</v>
          </cell>
        </row>
        <row r="273">
          <cell r="A273">
            <v>546</v>
          </cell>
          <cell r="B273" t="str">
            <v xml:space="preserve">C20_2aro       </v>
          </cell>
          <cell r="C273">
            <v>6.0000000000000001E-3</v>
          </cell>
        </row>
        <row r="274">
          <cell r="A274">
            <v>547</v>
          </cell>
          <cell r="B274" t="str">
            <v xml:space="preserve">C21_2aro       </v>
          </cell>
          <cell r="C274">
            <v>5.0000000000000001E-3</v>
          </cell>
        </row>
        <row r="275">
          <cell r="A275">
            <v>548</v>
          </cell>
          <cell r="B275" t="str">
            <v xml:space="preserve">C22_2aro       </v>
          </cell>
          <cell r="C275">
            <v>4.0000000000000001E-3</v>
          </cell>
        </row>
        <row r="276">
          <cell r="A276">
            <v>560</v>
          </cell>
          <cell r="B276" t="str">
            <v xml:space="preserve">C15_3aro       </v>
          </cell>
          <cell r="C276">
            <v>7.0000000000000001E-3</v>
          </cell>
        </row>
        <row r="277">
          <cell r="A277">
            <v>561</v>
          </cell>
          <cell r="B277" t="str">
            <v xml:space="preserve">C16_3aro       </v>
          </cell>
          <cell r="C277">
            <v>8.0000000000000002E-3</v>
          </cell>
        </row>
        <row r="278">
          <cell r="A278">
            <v>562</v>
          </cell>
          <cell r="B278" t="str">
            <v xml:space="preserve">C17_3aro       </v>
          </cell>
          <cell r="C278">
            <v>6.0000000000000001E-3</v>
          </cell>
        </row>
        <row r="279">
          <cell r="A279">
            <v>563</v>
          </cell>
          <cell r="B279" t="str">
            <v xml:space="preserve">C18_3aro       </v>
          </cell>
          <cell r="C279">
            <v>5.0000000000000001E-3</v>
          </cell>
        </row>
        <row r="280">
          <cell r="A280">
            <v>564</v>
          </cell>
          <cell r="B280" t="str">
            <v xml:space="preserve">C19_3aro       </v>
          </cell>
          <cell r="C280">
            <v>4.0000000000000001E-3</v>
          </cell>
        </row>
        <row r="281">
          <cell r="A281">
            <v>579</v>
          </cell>
          <cell r="B281" t="str">
            <v xml:space="preserve">C11_naro       </v>
          </cell>
          <cell r="C281">
            <v>0.153</v>
          </cell>
        </row>
        <row r="282">
          <cell r="A282">
            <v>580</v>
          </cell>
          <cell r="B282" t="str">
            <v xml:space="preserve">C12_naro       </v>
          </cell>
          <cell r="C282">
            <v>4.4999999999999998E-2</v>
          </cell>
        </row>
        <row r="283">
          <cell r="A283">
            <v>581</v>
          </cell>
          <cell r="B283" t="str">
            <v xml:space="preserve">C13_naro       </v>
          </cell>
          <cell r="C283">
            <v>2.7E-2</v>
          </cell>
        </row>
        <row r="284">
          <cell r="A284">
            <v>582</v>
          </cell>
          <cell r="B284" t="str">
            <v xml:space="preserve">C14_naro       </v>
          </cell>
          <cell r="C284">
            <v>1.6E-2</v>
          </cell>
        </row>
        <row r="285">
          <cell r="A285">
            <v>583</v>
          </cell>
          <cell r="B285" t="str">
            <v xml:space="preserve">C15_naro       </v>
          </cell>
          <cell r="C285">
            <v>7.0000000000000001E-3</v>
          </cell>
        </row>
        <row r="286">
          <cell r="A286">
            <v>584</v>
          </cell>
          <cell r="B286" t="str">
            <v xml:space="preserve">C16_naro       </v>
          </cell>
          <cell r="C286">
            <v>2E-3</v>
          </cell>
        </row>
        <row r="287">
          <cell r="A287">
            <v>585</v>
          </cell>
          <cell r="B287" t="str">
            <v xml:space="preserve">C17_naro       </v>
          </cell>
          <cell r="C287">
            <v>1E-3</v>
          </cell>
        </row>
        <row r="288">
          <cell r="A288">
            <v>586</v>
          </cell>
          <cell r="B288" t="str">
            <v xml:space="preserve">C18_naro       </v>
          </cell>
          <cell r="C288">
            <v>0</v>
          </cell>
        </row>
        <row r="289">
          <cell r="A289">
            <v>587</v>
          </cell>
          <cell r="B289" t="str">
            <v xml:space="preserve">C19_naro       </v>
          </cell>
          <cell r="C289">
            <v>0</v>
          </cell>
        </row>
        <row r="290">
          <cell r="A290">
            <v>588</v>
          </cell>
          <cell r="B290" t="str">
            <v xml:space="preserve">C20_naro       </v>
          </cell>
          <cell r="C290">
            <v>0</v>
          </cell>
        </row>
        <row r="291">
          <cell r="A291">
            <v>589</v>
          </cell>
          <cell r="B291" t="str">
            <v xml:space="preserve">C21_naro       </v>
          </cell>
          <cell r="C291">
            <v>0</v>
          </cell>
        </row>
        <row r="292">
          <cell r="A292">
            <v>590</v>
          </cell>
          <cell r="B292" t="str">
            <v xml:space="preserve">C22_naro       </v>
          </cell>
          <cell r="C292">
            <v>0</v>
          </cell>
        </row>
        <row r="293">
          <cell r="A293">
            <v>591</v>
          </cell>
          <cell r="B293" t="str">
            <v xml:space="preserve">C23_naro       </v>
          </cell>
          <cell r="C293">
            <v>0</v>
          </cell>
        </row>
        <row r="294">
          <cell r="A294">
            <v>592</v>
          </cell>
          <cell r="B294" t="str">
            <v xml:space="preserve">C24_naro       </v>
          </cell>
          <cell r="C294">
            <v>0</v>
          </cell>
        </row>
        <row r="295">
          <cell r="A295">
            <v>602</v>
          </cell>
          <cell r="B295" t="str">
            <v xml:space="preserve">C10_naol       </v>
          </cell>
          <cell r="C295">
            <v>0.27</v>
          </cell>
        </row>
        <row r="296">
          <cell r="A296">
            <v>603</v>
          </cell>
          <cell r="B296" t="str">
            <v xml:space="preserve">C10_2naf       </v>
          </cell>
          <cell r="C296">
            <v>9.4E-2</v>
          </cell>
        </row>
        <row r="297">
          <cell r="A297">
            <v>604</v>
          </cell>
          <cell r="B297" t="str">
            <v xml:space="preserve">C14_3naf       </v>
          </cell>
          <cell r="C297">
            <v>2E-3</v>
          </cell>
        </row>
        <row r="298">
          <cell r="A298">
            <v>606</v>
          </cell>
          <cell r="B298" t="str">
            <v xml:space="preserve">C14_3aro       </v>
          </cell>
          <cell r="C298">
            <v>2.5000000000000001E-2</v>
          </cell>
        </row>
        <row r="299">
          <cell r="A299">
            <v>607</v>
          </cell>
          <cell r="B299" t="str">
            <v xml:space="preserve">C10_naro       </v>
          </cell>
          <cell r="C299">
            <v>0.17499999999999999</v>
          </cell>
        </row>
        <row r="300">
          <cell r="A300">
            <v>617</v>
          </cell>
          <cell r="B300" t="str">
            <v xml:space="preserve">C_7_223t       </v>
          </cell>
          <cell r="C300">
            <v>0</v>
          </cell>
        </row>
        <row r="301">
          <cell r="A301">
            <v>621</v>
          </cell>
          <cell r="B301" t="str">
            <v xml:space="preserve">C_8_34dm       </v>
          </cell>
          <cell r="C301">
            <v>0</v>
          </cell>
        </row>
        <row r="302">
          <cell r="A302">
            <v>622</v>
          </cell>
          <cell r="B302" t="str">
            <v xml:space="preserve">C_9_34dm       </v>
          </cell>
          <cell r="C302">
            <v>0</v>
          </cell>
        </row>
        <row r="303">
          <cell r="A303">
            <v>623</v>
          </cell>
          <cell r="B303" t="str">
            <v xml:space="preserve">C10_34dm       </v>
          </cell>
          <cell r="C303">
            <v>0</v>
          </cell>
        </row>
        <row r="304">
          <cell r="A304">
            <v>624</v>
          </cell>
          <cell r="B304" t="str">
            <v xml:space="preserve">C_8_234t       </v>
          </cell>
          <cell r="C304">
            <v>0</v>
          </cell>
        </row>
        <row r="305">
          <cell r="A305">
            <v>625</v>
          </cell>
          <cell r="B305" t="str">
            <v xml:space="preserve">C_9_234t       </v>
          </cell>
          <cell r="C305">
            <v>0</v>
          </cell>
        </row>
        <row r="306">
          <cell r="A306">
            <v>626</v>
          </cell>
          <cell r="B306" t="str">
            <v xml:space="preserve">C10_234t       </v>
          </cell>
          <cell r="C306">
            <v>0</v>
          </cell>
        </row>
        <row r="307">
          <cell r="A307">
            <v>627</v>
          </cell>
          <cell r="B307" t="str">
            <v xml:space="preserve">C_8_2m3e       </v>
          </cell>
          <cell r="C307">
            <v>0</v>
          </cell>
        </row>
        <row r="308">
          <cell r="A308">
            <v>628</v>
          </cell>
          <cell r="B308" t="str">
            <v xml:space="preserve">C_9_2m3e       </v>
          </cell>
          <cell r="C308">
            <v>0</v>
          </cell>
        </row>
        <row r="309">
          <cell r="A309">
            <v>629</v>
          </cell>
          <cell r="B309" t="str">
            <v xml:space="preserve">C10_2m3e       </v>
          </cell>
          <cell r="C309">
            <v>0</v>
          </cell>
        </row>
        <row r="310">
          <cell r="A310">
            <v>630</v>
          </cell>
          <cell r="B310" t="str">
            <v xml:space="preserve">dm_cyC5        </v>
          </cell>
          <cell r="C310">
            <v>0.21</v>
          </cell>
        </row>
        <row r="311">
          <cell r="A311">
            <v>631</v>
          </cell>
          <cell r="B311" t="str">
            <v xml:space="preserve">tm_cyC5        </v>
          </cell>
          <cell r="C311">
            <v>4.7E-2</v>
          </cell>
        </row>
        <row r="312">
          <cell r="A312">
            <v>632</v>
          </cell>
          <cell r="B312" t="str">
            <v xml:space="preserve">C4H4           </v>
          </cell>
          <cell r="C312">
            <v>0.28399999999999997</v>
          </cell>
        </row>
        <row r="313">
          <cell r="A313">
            <v>633</v>
          </cell>
          <cell r="B313" t="str">
            <v xml:space="preserve">tm_cyC6        </v>
          </cell>
          <cell r="C313">
            <v>2.7E-2</v>
          </cell>
        </row>
        <row r="314">
          <cell r="A314">
            <v>634</v>
          </cell>
          <cell r="B314" t="str">
            <v xml:space="preserve">tm_Benz        </v>
          </cell>
          <cell r="C314">
            <v>0</v>
          </cell>
        </row>
        <row r="315">
          <cell r="A315">
            <v>686</v>
          </cell>
          <cell r="B315" t="str">
            <v xml:space="preserve">anthrace       </v>
          </cell>
          <cell r="C315">
            <v>0.23899999999999999</v>
          </cell>
        </row>
        <row r="316">
          <cell r="A316">
            <v>687</v>
          </cell>
          <cell r="B316" t="str">
            <v xml:space="preserve">phenantr       </v>
          </cell>
          <cell r="C316">
            <v>0.159</v>
          </cell>
        </row>
        <row r="317">
          <cell r="A317">
            <v>690</v>
          </cell>
          <cell r="B317" t="str">
            <v xml:space="preserve">pyrene         </v>
          </cell>
          <cell r="C317">
            <v>0.32600000000000001</v>
          </cell>
        </row>
        <row r="318">
          <cell r="A318">
            <v>691</v>
          </cell>
          <cell r="B318" t="str">
            <v xml:space="preserve">C17_4aro       </v>
          </cell>
          <cell r="C318">
            <v>6.3E-2</v>
          </cell>
        </row>
      </sheetData>
      <sheetData sheetId="3">
        <row r="1">
          <cell r="A1">
            <v>1</v>
          </cell>
          <cell r="B1" t="str">
            <v xml:space="preserve">H2             </v>
          </cell>
          <cell r="C1">
            <v>0.57299999999999995</v>
          </cell>
        </row>
        <row r="2">
          <cell r="A2">
            <v>2</v>
          </cell>
          <cell r="B2" t="str">
            <v xml:space="preserve">CH4            </v>
          </cell>
          <cell r="C2">
            <v>8.9139999999999997</v>
          </cell>
        </row>
        <row r="3">
          <cell r="A3">
            <v>3</v>
          </cell>
          <cell r="B3" t="str">
            <v xml:space="preserve">C2H2           </v>
          </cell>
          <cell r="C3">
            <v>0.114</v>
          </cell>
        </row>
        <row r="4">
          <cell r="A4">
            <v>4</v>
          </cell>
          <cell r="B4" t="str">
            <v xml:space="preserve">C2H4           </v>
          </cell>
          <cell r="C4">
            <v>33.305999999999997</v>
          </cell>
        </row>
        <row r="5">
          <cell r="A5">
            <v>5</v>
          </cell>
          <cell r="B5" t="str">
            <v xml:space="preserve">C2H6           </v>
          </cell>
          <cell r="C5">
            <v>2.8860000000000001</v>
          </cell>
        </row>
        <row r="6">
          <cell r="A6">
            <v>6</v>
          </cell>
          <cell r="B6" t="str">
            <v xml:space="preserve">C3H4(MA)       </v>
          </cell>
          <cell r="C6">
            <v>0.248</v>
          </cell>
        </row>
        <row r="7">
          <cell r="A7">
            <v>7</v>
          </cell>
          <cell r="B7" t="str">
            <v xml:space="preserve">C3H4(PD)       </v>
          </cell>
          <cell r="C7">
            <v>0.28999999999999998</v>
          </cell>
        </row>
        <row r="8">
          <cell r="A8">
            <v>8</v>
          </cell>
          <cell r="B8" t="str">
            <v xml:space="preserve">C3H6           </v>
          </cell>
          <cell r="C8">
            <v>21.041</v>
          </cell>
        </row>
        <row r="9">
          <cell r="A9">
            <v>9</v>
          </cell>
          <cell r="B9" t="str">
            <v xml:space="preserve">C3H8           </v>
          </cell>
          <cell r="C9">
            <v>0.54200000000000004</v>
          </cell>
        </row>
        <row r="10">
          <cell r="A10">
            <v>10</v>
          </cell>
          <cell r="B10" t="str">
            <v xml:space="preserve">1;3-C4H6       </v>
          </cell>
          <cell r="C10">
            <v>7.734</v>
          </cell>
        </row>
        <row r="11">
          <cell r="A11">
            <v>11</v>
          </cell>
          <cell r="B11" t="str">
            <v xml:space="preserve">1C4H8          </v>
          </cell>
          <cell r="C11">
            <v>4.0010000000000003</v>
          </cell>
        </row>
        <row r="12">
          <cell r="A12">
            <v>12</v>
          </cell>
          <cell r="B12" t="str">
            <v xml:space="preserve">2C4H8          </v>
          </cell>
          <cell r="C12">
            <v>0.24099999999999999</v>
          </cell>
        </row>
        <row r="13">
          <cell r="A13">
            <v>13</v>
          </cell>
          <cell r="B13" t="str">
            <v xml:space="preserve">iC4H8          </v>
          </cell>
          <cell r="C13">
            <v>0.29199999999999998</v>
          </cell>
        </row>
        <row r="14">
          <cell r="A14">
            <v>14</v>
          </cell>
          <cell r="B14" t="str">
            <v xml:space="preserve">iC4H10         </v>
          </cell>
          <cell r="C14">
            <v>1.4999999999999999E-2</v>
          </cell>
        </row>
        <row r="15">
          <cell r="A15">
            <v>15</v>
          </cell>
          <cell r="B15" t="str">
            <v xml:space="preserve">nC4H10         </v>
          </cell>
          <cell r="C15">
            <v>0.13</v>
          </cell>
        </row>
        <row r="16">
          <cell r="A16">
            <v>17</v>
          </cell>
          <cell r="B16" t="str">
            <v xml:space="preserve">CO             </v>
          </cell>
          <cell r="C16">
            <v>3.5999999999999997E-2</v>
          </cell>
        </row>
        <row r="17">
          <cell r="A17">
            <v>18</v>
          </cell>
          <cell r="B17" t="str">
            <v xml:space="preserve">CO2            </v>
          </cell>
          <cell r="C17">
            <v>2E-3</v>
          </cell>
        </row>
        <row r="18">
          <cell r="A18">
            <v>19</v>
          </cell>
          <cell r="B18" t="str">
            <v xml:space="preserve">13C5di         </v>
          </cell>
          <cell r="C18">
            <v>0.61799999999999999</v>
          </cell>
        </row>
        <row r="19">
          <cell r="A19">
            <v>20</v>
          </cell>
          <cell r="B19" t="str">
            <v xml:space="preserve">14C5di         </v>
          </cell>
          <cell r="C19">
            <v>0.22600000000000001</v>
          </cell>
        </row>
        <row r="20">
          <cell r="A20">
            <v>21</v>
          </cell>
          <cell r="B20" t="str">
            <v xml:space="preserve">Isoprene       </v>
          </cell>
          <cell r="C20">
            <v>0.13500000000000001</v>
          </cell>
        </row>
        <row r="21">
          <cell r="A21">
            <v>22</v>
          </cell>
          <cell r="B21" t="str">
            <v xml:space="preserve">1C5H10         </v>
          </cell>
          <cell r="C21">
            <v>1.0469999999999999</v>
          </cell>
        </row>
        <row r="22">
          <cell r="A22">
            <v>23</v>
          </cell>
          <cell r="B22" t="str">
            <v xml:space="preserve">2C5H10         </v>
          </cell>
          <cell r="C22">
            <v>3.3000000000000002E-2</v>
          </cell>
        </row>
        <row r="23">
          <cell r="A23">
            <v>24</v>
          </cell>
          <cell r="B23" t="str">
            <v xml:space="preserve">2m1C4H8        </v>
          </cell>
          <cell r="C23">
            <v>0.309</v>
          </cell>
        </row>
        <row r="24">
          <cell r="A24">
            <v>25</v>
          </cell>
          <cell r="B24" t="str">
            <v xml:space="preserve">3m1C4H8        </v>
          </cell>
          <cell r="C24">
            <v>1.2E-2</v>
          </cell>
        </row>
        <row r="25">
          <cell r="A25">
            <v>26</v>
          </cell>
          <cell r="B25" t="str">
            <v xml:space="preserve">2m2C4H8        </v>
          </cell>
          <cell r="C25">
            <v>2E-3</v>
          </cell>
        </row>
        <row r="26">
          <cell r="A26">
            <v>30</v>
          </cell>
          <cell r="B26" t="str">
            <v xml:space="preserve">C6di           </v>
          </cell>
          <cell r="C26">
            <v>0.56599999999999995</v>
          </cell>
        </row>
        <row r="27">
          <cell r="A27">
            <v>31</v>
          </cell>
          <cell r="B27" t="str">
            <v xml:space="preserve">iC6di-1        </v>
          </cell>
          <cell r="C27">
            <v>1.0999999999999999E-2</v>
          </cell>
        </row>
        <row r="28">
          <cell r="A28">
            <v>32</v>
          </cell>
          <cell r="B28" t="str">
            <v xml:space="preserve">C6ol           </v>
          </cell>
          <cell r="C28">
            <v>1.5780000000000001</v>
          </cell>
        </row>
        <row r="29">
          <cell r="A29">
            <v>33</v>
          </cell>
          <cell r="B29" t="str">
            <v xml:space="preserve">iC6ol          </v>
          </cell>
          <cell r="C29">
            <v>3.2000000000000001E-2</v>
          </cell>
        </row>
        <row r="30">
          <cell r="A30">
            <v>34</v>
          </cell>
          <cell r="B30" t="str">
            <v xml:space="preserve">C7di           </v>
          </cell>
          <cell r="C30">
            <v>0.29799999999999999</v>
          </cell>
        </row>
        <row r="31">
          <cell r="A31">
            <v>35</v>
          </cell>
          <cell r="B31" t="str">
            <v xml:space="preserve">iC7di          </v>
          </cell>
          <cell r="C31">
            <v>0.20100000000000001</v>
          </cell>
        </row>
        <row r="32">
          <cell r="A32">
            <v>36</v>
          </cell>
          <cell r="B32" t="str">
            <v xml:space="preserve">C7ol           </v>
          </cell>
          <cell r="C32">
            <v>0.60299999999999998</v>
          </cell>
        </row>
        <row r="33">
          <cell r="A33">
            <v>37</v>
          </cell>
          <cell r="B33" t="str">
            <v xml:space="preserve">iC7ol          </v>
          </cell>
          <cell r="C33">
            <v>1.6E-2</v>
          </cell>
        </row>
        <row r="34">
          <cell r="A34">
            <v>38</v>
          </cell>
          <cell r="B34" t="str">
            <v xml:space="preserve">C8di           </v>
          </cell>
          <cell r="C34">
            <v>0.13400000000000001</v>
          </cell>
        </row>
        <row r="35">
          <cell r="A35">
            <v>39</v>
          </cell>
          <cell r="B35" t="str">
            <v xml:space="preserve">iC8di          </v>
          </cell>
          <cell r="C35">
            <v>0.26600000000000001</v>
          </cell>
        </row>
        <row r="36">
          <cell r="A36">
            <v>41</v>
          </cell>
          <cell r="B36" t="str">
            <v xml:space="preserve">cyC5ol         </v>
          </cell>
          <cell r="C36">
            <v>8.5000000000000006E-2</v>
          </cell>
        </row>
        <row r="37">
          <cell r="A37">
            <v>42</v>
          </cell>
          <cell r="B37" t="str">
            <v xml:space="preserve">CPD            </v>
          </cell>
          <cell r="C37">
            <v>2.0430000000000001</v>
          </cell>
        </row>
        <row r="38">
          <cell r="A38">
            <v>44</v>
          </cell>
          <cell r="B38" t="str">
            <v xml:space="preserve">mcyC5ol        </v>
          </cell>
          <cell r="C38">
            <v>0.01</v>
          </cell>
        </row>
        <row r="39">
          <cell r="A39">
            <v>45</v>
          </cell>
          <cell r="B39" t="str">
            <v xml:space="preserve">mCPD           </v>
          </cell>
          <cell r="C39">
            <v>0.39700000000000002</v>
          </cell>
        </row>
        <row r="40">
          <cell r="A40">
            <v>48</v>
          </cell>
          <cell r="B40" t="str">
            <v xml:space="preserve">cyC6di         </v>
          </cell>
          <cell r="C40">
            <v>0.03</v>
          </cell>
        </row>
        <row r="41">
          <cell r="A41">
            <v>51</v>
          </cell>
          <cell r="B41" t="str">
            <v xml:space="preserve">mcyC6di        </v>
          </cell>
          <cell r="C41">
            <v>7.0000000000000007E-2</v>
          </cell>
        </row>
        <row r="42">
          <cell r="A42">
            <v>53</v>
          </cell>
          <cell r="B42" t="str">
            <v xml:space="preserve">dmcyC6ol       </v>
          </cell>
          <cell r="C42">
            <v>4.0000000000000001E-3</v>
          </cell>
        </row>
        <row r="43">
          <cell r="A43">
            <v>54</v>
          </cell>
          <cell r="B43" t="str">
            <v xml:space="preserve">dmcyC6di       </v>
          </cell>
          <cell r="C43">
            <v>8.0000000000000002E-3</v>
          </cell>
        </row>
        <row r="44">
          <cell r="A44">
            <v>56</v>
          </cell>
          <cell r="B44" t="str">
            <v xml:space="preserve">etcyC6ol       </v>
          </cell>
          <cell r="C44">
            <v>2E-3</v>
          </cell>
        </row>
        <row r="45">
          <cell r="A45">
            <v>58</v>
          </cell>
          <cell r="B45" t="str">
            <v xml:space="preserve">vicyC6ol       </v>
          </cell>
          <cell r="C45">
            <v>3.0000000000000001E-3</v>
          </cell>
        </row>
        <row r="46">
          <cell r="A46">
            <v>59</v>
          </cell>
          <cell r="B46" t="str">
            <v xml:space="preserve">vicyC6di       </v>
          </cell>
          <cell r="C46">
            <v>3.0000000000000001E-3</v>
          </cell>
        </row>
        <row r="47">
          <cell r="A47">
            <v>60</v>
          </cell>
          <cell r="B47" t="str">
            <v xml:space="preserve">Benzene        </v>
          </cell>
          <cell r="C47">
            <v>2.5830000000000002</v>
          </cell>
        </row>
        <row r="48">
          <cell r="A48">
            <v>61</v>
          </cell>
          <cell r="B48" t="str">
            <v xml:space="preserve">Toluene        </v>
          </cell>
          <cell r="C48">
            <v>0.82099999999999995</v>
          </cell>
        </row>
        <row r="49">
          <cell r="A49">
            <v>62</v>
          </cell>
          <cell r="B49" t="str">
            <v xml:space="preserve">Xylene         </v>
          </cell>
          <cell r="C49">
            <v>0.85</v>
          </cell>
        </row>
        <row r="50">
          <cell r="A50">
            <v>63</v>
          </cell>
          <cell r="B50" t="str">
            <v xml:space="preserve">etBenz         </v>
          </cell>
          <cell r="C50">
            <v>2.1999999999999999E-2</v>
          </cell>
        </row>
        <row r="51">
          <cell r="A51">
            <v>64</v>
          </cell>
          <cell r="B51" t="str">
            <v xml:space="preserve">Styrene        </v>
          </cell>
          <cell r="C51">
            <v>0.61799999999999999</v>
          </cell>
        </row>
        <row r="52">
          <cell r="A52">
            <v>65</v>
          </cell>
          <cell r="B52" t="str">
            <v xml:space="preserve">iP-C9aro       </v>
          </cell>
          <cell r="C52">
            <v>8.9999999999999993E-3</v>
          </cell>
        </row>
        <row r="53">
          <cell r="A53">
            <v>66</v>
          </cell>
          <cell r="B53" t="str">
            <v xml:space="preserve">vitoluen       </v>
          </cell>
          <cell r="C53">
            <v>9.1999999999999998E-2</v>
          </cell>
        </row>
        <row r="54">
          <cell r="A54">
            <v>68</v>
          </cell>
          <cell r="B54" t="str">
            <v xml:space="preserve">dm-v-ben       </v>
          </cell>
          <cell r="C54">
            <v>4.0000000000000001E-3</v>
          </cell>
        </row>
        <row r="55">
          <cell r="A55">
            <v>69</v>
          </cell>
          <cell r="B55" t="str">
            <v xml:space="preserve">Indene         </v>
          </cell>
          <cell r="C55">
            <v>0.87</v>
          </cell>
        </row>
        <row r="56">
          <cell r="A56">
            <v>70</v>
          </cell>
          <cell r="B56" t="str">
            <v xml:space="preserve">mIndene        </v>
          </cell>
          <cell r="C56">
            <v>0.22</v>
          </cell>
        </row>
        <row r="57">
          <cell r="A57">
            <v>71</v>
          </cell>
          <cell r="B57" t="str">
            <v xml:space="preserve">Naphth         </v>
          </cell>
          <cell r="C57">
            <v>1.143</v>
          </cell>
        </row>
        <row r="58">
          <cell r="A58">
            <v>72</v>
          </cell>
          <cell r="B58" t="str">
            <v xml:space="preserve">mNaphth        </v>
          </cell>
          <cell r="C58">
            <v>0.14699999999999999</v>
          </cell>
        </row>
        <row r="59">
          <cell r="A59">
            <v>75</v>
          </cell>
          <cell r="B59" t="str">
            <v xml:space="preserve">iC6di-2        </v>
          </cell>
          <cell r="C59">
            <v>6.3E-2</v>
          </cell>
        </row>
        <row r="60">
          <cell r="A60">
            <v>76</v>
          </cell>
          <cell r="B60" t="str">
            <v xml:space="preserve">dmnaphth       </v>
          </cell>
          <cell r="C60">
            <v>2.4E-2</v>
          </cell>
        </row>
        <row r="61">
          <cell r="A61">
            <v>81</v>
          </cell>
          <cell r="B61" t="str">
            <v xml:space="preserve">C9di           </v>
          </cell>
          <cell r="C61">
            <v>4.4999999999999998E-2</v>
          </cell>
        </row>
        <row r="62">
          <cell r="A62">
            <v>82</v>
          </cell>
          <cell r="B62" t="str">
            <v xml:space="preserve">C10di          </v>
          </cell>
          <cell r="C62">
            <v>0.02</v>
          </cell>
        </row>
        <row r="63">
          <cell r="A63">
            <v>83</v>
          </cell>
          <cell r="B63" t="str">
            <v xml:space="preserve">C11di          </v>
          </cell>
          <cell r="C63">
            <v>1.7999999999999999E-2</v>
          </cell>
        </row>
        <row r="64">
          <cell r="A64">
            <v>84</v>
          </cell>
          <cell r="B64" t="str">
            <v xml:space="preserve">C12di          </v>
          </cell>
          <cell r="C64">
            <v>1.7000000000000001E-2</v>
          </cell>
        </row>
        <row r="65">
          <cell r="A65">
            <v>85</v>
          </cell>
          <cell r="B65" t="str">
            <v xml:space="preserve">C13di          </v>
          </cell>
          <cell r="C65">
            <v>8.0000000000000002E-3</v>
          </cell>
        </row>
        <row r="66">
          <cell r="A66">
            <v>86</v>
          </cell>
          <cell r="B66" t="str">
            <v xml:space="preserve">C14di          </v>
          </cell>
          <cell r="C66">
            <v>4.0000000000000001E-3</v>
          </cell>
        </row>
        <row r="67">
          <cell r="A67">
            <v>87</v>
          </cell>
          <cell r="B67" t="str">
            <v xml:space="preserve">C15di          </v>
          </cell>
          <cell r="C67">
            <v>2E-3</v>
          </cell>
        </row>
        <row r="68">
          <cell r="A68">
            <v>88</v>
          </cell>
          <cell r="B68" t="str">
            <v xml:space="preserve">C16di          </v>
          </cell>
          <cell r="C68">
            <v>1E-3</v>
          </cell>
        </row>
        <row r="69">
          <cell r="A69">
            <v>104</v>
          </cell>
          <cell r="B69" t="str">
            <v xml:space="preserve">1_C8_ol        </v>
          </cell>
          <cell r="C69">
            <v>0.42599999999999999</v>
          </cell>
        </row>
        <row r="70">
          <cell r="A70">
            <v>105</v>
          </cell>
          <cell r="B70" t="str">
            <v xml:space="preserve">1_C9_ol        </v>
          </cell>
          <cell r="C70">
            <v>0.35</v>
          </cell>
        </row>
        <row r="71">
          <cell r="A71">
            <v>106</v>
          </cell>
          <cell r="B71" t="str">
            <v xml:space="preserve">1_C10_ol       </v>
          </cell>
          <cell r="C71">
            <v>0.377</v>
          </cell>
        </row>
        <row r="72">
          <cell r="A72">
            <v>107</v>
          </cell>
          <cell r="B72" t="str">
            <v xml:space="preserve">1_C11_ol       </v>
          </cell>
          <cell r="C72">
            <v>0.252</v>
          </cell>
        </row>
        <row r="73">
          <cell r="A73">
            <v>108</v>
          </cell>
          <cell r="B73" t="str">
            <v xml:space="preserve">1_C12_ol       </v>
          </cell>
          <cell r="C73">
            <v>0.20300000000000001</v>
          </cell>
        </row>
        <row r="74">
          <cell r="A74">
            <v>109</v>
          </cell>
          <cell r="B74" t="str">
            <v xml:space="preserve">1_C13_ol       </v>
          </cell>
          <cell r="C74">
            <v>0.155</v>
          </cell>
        </row>
        <row r="75">
          <cell r="A75">
            <v>110</v>
          </cell>
          <cell r="B75" t="str">
            <v xml:space="preserve">1_C14_ol       </v>
          </cell>
          <cell r="C75">
            <v>0.128</v>
          </cell>
        </row>
        <row r="76">
          <cell r="A76">
            <v>111</v>
          </cell>
          <cell r="B76" t="str">
            <v xml:space="preserve">1_C15_ol       </v>
          </cell>
          <cell r="C76">
            <v>9.6000000000000002E-2</v>
          </cell>
        </row>
        <row r="77">
          <cell r="A77">
            <v>112</v>
          </cell>
          <cell r="B77" t="str">
            <v xml:space="preserve">1_C16_ol       </v>
          </cell>
          <cell r="C77">
            <v>5.6000000000000001E-2</v>
          </cell>
        </row>
        <row r="78">
          <cell r="A78">
            <v>113</v>
          </cell>
          <cell r="B78" t="str">
            <v xml:space="preserve">1_C17_ol       </v>
          </cell>
          <cell r="C78">
            <v>0.04</v>
          </cell>
        </row>
        <row r="79">
          <cell r="A79">
            <v>114</v>
          </cell>
          <cell r="B79" t="str">
            <v xml:space="preserve">1_C18_ol       </v>
          </cell>
          <cell r="C79">
            <v>3.0000000000000001E-3</v>
          </cell>
        </row>
        <row r="80">
          <cell r="A80">
            <v>115</v>
          </cell>
          <cell r="B80" t="str">
            <v xml:space="preserve">1_C19_ol       </v>
          </cell>
          <cell r="C80">
            <v>1E-3</v>
          </cell>
        </row>
        <row r="81">
          <cell r="A81">
            <v>116</v>
          </cell>
          <cell r="B81" t="str">
            <v xml:space="preserve">1_C20_ol       </v>
          </cell>
          <cell r="C81">
            <v>1E-3</v>
          </cell>
        </row>
        <row r="82">
          <cell r="A82">
            <v>244</v>
          </cell>
          <cell r="B82" t="str">
            <v xml:space="preserve">C_7_npar       </v>
          </cell>
          <cell r="C82">
            <v>1E-3</v>
          </cell>
        </row>
        <row r="83">
          <cell r="A83">
            <v>245</v>
          </cell>
          <cell r="B83" t="str">
            <v xml:space="preserve">C_8_npar       </v>
          </cell>
          <cell r="C83">
            <v>3.0000000000000001E-3</v>
          </cell>
        </row>
        <row r="84">
          <cell r="A84">
            <v>246</v>
          </cell>
          <cell r="B84" t="str">
            <v xml:space="preserve">C_9_npar       </v>
          </cell>
          <cell r="C84">
            <v>5.0000000000000001E-3</v>
          </cell>
        </row>
        <row r="85">
          <cell r="A85">
            <v>247</v>
          </cell>
          <cell r="B85" t="str">
            <v xml:space="preserve">C10_npar       </v>
          </cell>
          <cell r="C85">
            <v>8.9999999999999993E-3</v>
          </cell>
        </row>
        <row r="86">
          <cell r="A86">
            <v>248</v>
          </cell>
          <cell r="B86" t="str">
            <v xml:space="preserve">C11_npar       </v>
          </cell>
          <cell r="C86">
            <v>1.0999999999999999E-2</v>
          </cell>
        </row>
        <row r="87">
          <cell r="A87">
            <v>249</v>
          </cell>
          <cell r="B87" t="str">
            <v xml:space="preserve">C12_npar       </v>
          </cell>
          <cell r="C87">
            <v>8.9999999999999993E-3</v>
          </cell>
        </row>
        <row r="88">
          <cell r="A88">
            <v>250</v>
          </cell>
          <cell r="B88" t="str">
            <v xml:space="preserve">C13_npar       </v>
          </cell>
          <cell r="C88">
            <v>7.0000000000000001E-3</v>
          </cell>
        </row>
        <row r="89">
          <cell r="A89">
            <v>251</v>
          </cell>
          <cell r="B89" t="str">
            <v xml:space="preserve">C14_npar       </v>
          </cell>
          <cell r="C89">
            <v>2.4E-2</v>
          </cell>
        </row>
        <row r="90">
          <cell r="A90">
            <v>252</v>
          </cell>
          <cell r="B90" t="str">
            <v xml:space="preserve">C15_npar       </v>
          </cell>
          <cell r="C90">
            <v>4.2000000000000003E-2</v>
          </cell>
        </row>
        <row r="91">
          <cell r="A91">
            <v>253</v>
          </cell>
          <cell r="B91" t="str">
            <v xml:space="preserve">C16_npar       </v>
          </cell>
          <cell r="C91">
            <v>0.28599999999999998</v>
          </cell>
        </row>
        <row r="92">
          <cell r="A92">
            <v>254</v>
          </cell>
          <cell r="B92" t="str">
            <v xml:space="preserve">C17_npar       </v>
          </cell>
          <cell r="C92">
            <v>7.3999999999999996E-2</v>
          </cell>
        </row>
        <row r="93">
          <cell r="A93">
            <v>255</v>
          </cell>
          <cell r="B93" t="str">
            <v xml:space="preserve">C18_npar       </v>
          </cell>
          <cell r="C93">
            <v>0.496</v>
          </cell>
        </row>
        <row r="94">
          <cell r="A94">
            <v>256</v>
          </cell>
          <cell r="B94" t="str">
            <v xml:space="preserve">C19_npar       </v>
          </cell>
          <cell r="C94">
            <v>3.0000000000000001E-3</v>
          </cell>
        </row>
        <row r="95">
          <cell r="A95">
            <v>257</v>
          </cell>
          <cell r="B95" t="str">
            <v xml:space="preserve">C20_npar       </v>
          </cell>
          <cell r="C95">
            <v>5.0000000000000001E-3</v>
          </cell>
        </row>
        <row r="96">
          <cell r="A96">
            <v>258</v>
          </cell>
          <cell r="B96" t="str">
            <v xml:space="preserve">C21_npar       </v>
          </cell>
          <cell r="C96">
            <v>1E-3</v>
          </cell>
        </row>
        <row r="97">
          <cell r="A97">
            <v>259</v>
          </cell>
          <cell r="B97" t="str">
            <v xml:space="preserve">C22_npar       </v>
          </cell>
          <cell r="C97">
            <v>1E-3</v>
          </cell>
        </row>
        <row r="98">
          <cell r="A98">
            <v>260</v>
          </cell>
          <cell r="B98" t="str">
            <v xml:space="preserve">C23_npar       </v>
          </cell>
          <cell r="C98">
            <v>0</v>
          </cell>
        </row>
        <row r="99">
          <cell r="A99">
            <v>261</v>
          </cell>
          <cell r="B99" t="str">
            <v xml:space="preserve">C24_npar       </v>
          </cell>
          <cell r="C99">
            <v>1E-3</v>
          </cell>
        </row>
        <row r="100">
          <cell r="A100">
            <v>262</v>
          </cell>
          <cell r="B100" t="str">
            <v xml:space="preserve">C25_npar       </v>
          </cell>
          <cell r="C100">
            <v>0</v>
          </cell>
        </row>
        <row r="101">
          <cell r="A101">
            <v>263</v>
          </cell>
          <cell r="B101" t="str">
            <v xml:space="preserve">C26_npar       </v>
          </cell>
          <cell r="C101">
            <v>0</v>
          </cell>
        </row>
        <row r="102">
          <cell r="A102">
            <v>264</v>
          </cell>
          <cell r="B102" t="str">
            <v xml:space="preserve">C27_npar       </v>
          </cell>
          <cell r="C102">
            <v>0</v>
          </cell>
        </row>
        <row r="103">
          <cell r="A103">
            <v>265</v>
          </cell>
          <cell r="B103" t="str">
            <v xml:space="preserve">C28_npar       </v>
          </cell>
          <cell r="C103">
            <v>0</v>
          </cell>
        </row>
        <row r="104">
          <cell r="A104">
            <v>266</v>
          </cell>
          <cell r="B104" t="str">
            <v xml:space="preserve">C29_npar       </v>
          </cell>
          <cell r="C104">
            <v>0</v>
          </cell>
        </row>
        <row r="105">
          <cell r="A105">
            <v>267</v>
          </cell>
          <cell r="B105" t="str">
            <v xml:space="preserve">C30_npar       </v>
          </cell>
          <cell r="C105">
            <v>0</v>
          </cell>
        </row>
        <row r="106">
          <cell r="A106">
            <v>291</v>
          </cell>
          <cell r="B106" t="str">
            <v xml:space="preserve">C14_ipar       </v>
          </cell>
          <cell r="C106">
            <v>0</v>
          </cell>
        </row>
        <row r="107">
          <cell r="A107">
            <v>292</v>
          </cell>
          <cell r="B107" t="str">
            <v xml:space="preserve">C15_ipar       </v>
          </cell>
          <cell r="C107">
            <v>1E-3</v>
          </cell>
        </row>
        <row r="108">
          <cell r="A108">
            <v>293</v>
          </cell>
          <cell r="B108" t="str">
            <v xml:space="preserve">C16_ipar       </v>
          </cell>
          <cell r="C108">
            <v>1E-3</v>
          </cell>
        </row>
        <row r="109">
          <cell r="A109">
            <v>294</v>
          </cell>
          <cell r="B109" t="str">
            <v xml:space="preserve">C17_ipar       </v>
          </cell>
          <cell r="C109">
            <v>3.0000000000000001E-3</v>
          </cell>
        </row>
        <row r="110">
          <cell r="A110">
            <v>295</v>
          </cell>
          <cell r="B110" t="str">
            <v xml:space="preserve">C18_ipar       </v>
          </cell>
          <cell r="C110">
            <v>3.0000000000000001E-3</v>
          </cell>
        </row>
        <row r="111">
          <cell r="A111">
            <v>296</v>
          </cell>
          <cell r="B111" t="str">
            <v xml:space="preserve">C19_ipar       </v>
          </cell>
          <cell r="C111">
            <v>2E-3</v>
          </cell>
        </row>
        <row r="112">
          <cell r="A112">
            <v>297</v>
          </cell>
          <cell r="B112" t="str">
            <v xml:space="preserve">C20_ipar       </v>
          </cell>
          <cell r="C112">
            <v>1E-3</v>
          </cell>
        </row>
        <row r="113">
          <cell r="A113">
            <v>298</v>
          </cell>
          <cell r="B113" t="str">
            <v xml:space="preserve">C21_ipar       </v>
          </cell>
          <cell r="C113">
            <v>1E-3</v>
          </cell>
        </row>
        <row r="114">
          <cell r="A114">
            <v>299</v>
          </cell>
          <cell r="B114" t="str">
            <v xml:space="preserve">C22_ipar       </v>
          </cell>
          <cell r="C114">
            <v>0</v>
          </cell>
        </row>
        <row r="115">
          <cell r="A115">
            <v>300</v>
          </cell>
          <cell r="B115" t="str">
            <v xml:space="preserve">C23_ipar       </v>
          </cell>
          <cell r="C115">
            <v>0</v>
          </cell>
        </row>
        <row r="116">
          <cell r="A116">
            <v>332</v>
          </cell>
          <cell r="B116" t="str">
            <v xml:space="preserve">C10_ncy5       </v>
          </cell>
          <cell r="C116">
            <v>0</v>
          </cell>
        </row>
        <row r="117">
          <cell r="A117">
            <v>333</v>
          </cell>
          <cell r="B117" t="str">
            <v xml:space="preserve">C11_ncy5       </v>
          </cell>
          <cell r="C117">
            <v>0</v>
          </cell>
        </row>
        <row r="118">
          <cell r="A118">
            <v>334</v>
          </cell>
          <cell r="B118" t="str">
            <v xml:space="preserve">C12_ncy5       </v>
          </cell>
          <cell r="C118">
            <v>0</v>
          </cell>
        </row>
        <row r="119">
          <cell r="A119">
            <v>335</v>
          </cell>
          <cell r="B119" t="str">
            <v xml:space="preserve">C13_ncy5       </v>
          </cell>
          <cell r="C119">
            <v>0</v>
          </cell>
        </row>
        <row r="120">
          <cell r="A120">
            <v>336</v>
          </cell>
          <cell r="B120" t="str">
            <v xml:space="preserve">C14_ncy5       </v>
          </cell>
          <cell r="C120">
            <v>0</v>
          </cell>
        </row>
        <row r="121">
          <cell r="A121">
            <v>337</v>
          </cell>
          <cell r="B121" t="str">
            <v xml:space="preserve">C15_ncy5       </v>
          </cell>
          <cell r="C121">
            <v>0</v>
          </cell>
        </row>
        <row r="122">
          <cell r="A122">
            <v>338</v>
          </cell>
          <cell r="B122" t="str">
            <v xml:space="preserve">C16_ncy5       </v>
          </cell>
          <cell r="C122">
            <v>0</v>
          </cell>
        </row>
        <row r="123">
          <cell r="A123">
            <v>357</v>
          </cell>
          <cell r="B123" t="str">
            <v xml:space="preserve">C10_ncy6       </v>
          </cell>
          <cell r="C123">
            <v>0</v>
          </cell>
        </row>
        <row r="124">
          <cell r="A124">
            <v>358</v>
          </cell>
          <cell r="B124" t="str">
            <v xml:space="preserve">C11_ncy6       </v>
          </cell>
          <cell r="C124">
            <v>0</v>
          </cell>
        </row>
        <row r="125">
          <cell r="A125">
            <v>359</v>
          </cell>
          <cell r="B125" t="str">
            <v xml:space="preserve">C12_ncy6       </v>
          </cell>
          <cell r="C125">
            <v>0</v>
          </cell>
        </row>
        <row r="126">
          <cell r="A126">
            <v>360</v>
          </cell>
          <cell r="B126" t="str">
            <v xml:space="preserve">C13_ncy6       </v>
          </cell>
          <cell r="C126">
            <v>0</v>
          </cell>
        </row>
        <row r="127">
          <cell r="A127">
            <v>361</v>
          </cell>
          <cell r="B127" t="str">
            <v xml:space="preserve">C14_ncy6       </v>
          </cell>
          <cell r="C127">
            <v>0</v>
          </cell>
        </row>
        <row r="128">
          <cell r="A128">
            <v>362</v>
          </cell>
          <cell r="B128" t="str">
            <v xml:space="preserve">C15_ncy6       </v>
          </cell>
          <cell r="C128">
            <v>0</v>
          </cell>
        </row>
        <row r="129">
          <cell r="A129">
            <v>363</v>
          </cell>
          <cell r="B129" t="str">
            <v xml:space="preserve">C16_ncy6       </v>
          </cell>
          <cell r="C129">
            <v>0</v>
          </cell>
        </row>
        <row r="130">
          <cell r="A130">
            <v>383</v>
          </cell>
          <cell r="B130" t="str">
            <v xml:space="preserve">C10_icy5       </v>
          </cell>
          <cell r="C130">
            <v>0</v>
          </cell>
        </row>
        <row r="131">
          <cell r="A131">
            <v>384</v>
          </cell>
          <cell r="B131" t="str">
            <v xml:space="preserve">C11_icy5       </v>
          </cell>
          <cell r="C131">
            <v>1E-3</v>
          </cell>
        </row>
        <row r="132">
          <cell r="A132">
            <v>385</v>
          </cell>
          <cell r="B132" t="str">
            <v xml:space="preserve">C12_icy5       </v>
          </cell>
          <cell r="C132">
            <v>0</v>
          </cell>
        </row>
        <row r="133">
          <cell r="A133">
            <v>386</v>
          </cell>
          <cell r="B133" t="str">
            <v xml:space="preserve">C13_icy5       </v>
          </cell>
          <cell r="C133">
            <v>0</v>
          </cell>
        </row>
        <row r="134">
          <cell r="A134">
            <v>387</v>
          </cell>
          <cell r="B134" t="str">
            <v xml:space="preserve">C14_icy5       </v>
          </cell>
          <cell r="C134">
            <v>1E-3</v>
          </cell>
        </row>
        <row r="135">
          <cell r="A135">
            <v>388</v>
          </cell>
          <cell r="B135" t="str">
            <v xml:space="preserve">C15_icy5       </v>
          </cell>
          <cell r="C135">
            <v>0</v>
          </cell>
        </row>
        <row r="136">
          <cell r="A136">
            <v>389</v>
          </cell>
          <cell r="B136" t="str">
            <v xml:space="preserve">C16_icy5       </v>
          </cell>
          <cell r="C136">
            <v>0</v>
          </cell>
        </row>
        <row r="137">
          <cell r="A137">
            <v>408</v>
          </cell>
          <cell r="B137" t="str">
            <v xml:space="preserve">C10_icy6       </v>
          </cell>
          <cell r="C137">
            <v>0</v>
          </cell>
        </row>
        <row r="138">
          <cell r="A138">
            <v>409</v>
          </cell>
          <cell r="B138" t="str">
            <v xml:space="preserve">C11_icy6       </v>
          </cell>
          <cell r="C138">
            <v>1E-3</v>
          </cell>
        </row>
        <row r="139">
          <cell r="A139">
            <v>410</v>
          </cell>
          <cell r="B139" t="str">
            <v xml:space="preserve">C12_icy6       </v>
          </cell>
          <cell r="C139">
            <v>1E-3</v>
          </cell>
        </row>
        <row r="140">
          <cell r="A140">
            <v>411</v>
          </cell>
          <cell r="B140" t="str">
            <v xml:space="preserve">C13_icy6       </v>
          </cell>
          <cell r="C140">
            <v>1E-3</v>
          </cell>
        </row>
        <row r="141">
          <cell r="A141">
            <v>412</v>
          </cell>
          <cell r="B141" t="str">
            <v xml:space="preserve">C14_icy6       </v>
          </cell>
          <cell r="C141">
            <v>1E-3</v>
          </cell>
        </row>
        <row r="142">
          <cell r="A142">
            <v>413</v>
          </cell>
          <cell r="B142" t="str">
            <v xml:space="preserve">C15_icy6       </v>
          </cell>
          <cell r="C142">
            <v>1E-3</v>
          </cell>
        </row>
        <row r="143">
          <cell r="A143">
            <v>414</v>
          </cell>
          <cell r="B143" t="str">
            <v xml:space="preserve">C16_icy6       </v>
          </cell>
          <cell r="C143">
            <v>0</v>
          </cell>
        </row>
        <row r="144">
          <cell r="A144">
            <v>514</v>
          </cell>
          <cell r="B144" t="str">
            <v xml:space="preserve">C10_iaro       </v>
          </cell>
          <cell r="C144">
            <v>6.0000000000000001E-3</v>
          </cell>
        </row>
        <row r="145">
          <cell r="A145">
            <v>579</v>
          </cell>
          <cell r="B145" t="str">
            <v xml:space="preserve">C11_naro       </v>
          </cell>
          <cell r="C145">
            <v>4.0000000000000001E-3</v>
          </cell>
        </row>
        <row r="146">
          <cell r="A146">
            <v>580</v>
          </cell>
          <cell r="B146" t="str">
            <v xml:space="preserve">C12_naro       </v>
          </cell>
          <cell r="C146">
            <v>2E-3</v>
          </cell>
        </row>
        <row r="147">
          <cell r="A147">
            <v>581</v>
          </cell>
          <cell r="B147" t="str">
            <v xml:space="preserve">C13_naro       </v>
          </cell>
          <cell r="C147">
            <v>2E-3</v>
          </cell>
        </row>
        <row r="148">
          <cell r="A148">
            <v>607</v>
          </cell>
          <cell r="B148" t="str">
            <v xml:space="preserve">C10_naro       </v>
          </cell>
          <cell r="C148">
            <v>6.0000000000000001E-3</v>
          </cell>
        </row>
        <row r="149">
          <cell r="A149">
            <v>632</v>
          </cell>
          <cell r="B149" t="str">
            <v xml:space="preserve">C4H4           </v>
          </cell>
          <cell r="C149">
            <v>7.0000000000000001E-3</v>
          </cell>
        </row>
        <row r="150">
          <cell r="A150">
            <v>638</v>
          </cell>
          <cell r="B150" t="str">
            <v xml:space="preserve">IC9__dio       </v>
          </cell>
          <cell r="C150">
            <v>2E-3</v>
          </cell>
        </row>
        <row r="151">
          <cell r="A151">
            <v>639</v>
          </cell>
          <cell r="B151" t="str">
            <v xml:space="preserve">IC10_dio       </v>
          </cell>
          <cell r="C151">
            <v>1E-3</v>
          </cell>
        </row>
        <row r="152">
          <cell r="A152">
            <v>662</v>
          </cell>
          <cell r="B152" t="str">
            <v xml:space="preserve">IC9__ole       </v>
          </cell>
          <cell r="C152">
            <v>4.0000000000000001E-3</v>
          </cell>
        </row>
        <row r="153">
          <cell r="A153">
            <v>663</v>
          </cell>
          <cell r="B153" t="str">
            <v xml:space="preserve">IC10_ole       </v>
          </cell>
          <cell r="C153">
            <v>7.0000000000000001E-3</v>
          </cell>
        </row>
        <row r="154">
          <cell r="A154">
            <v>664</v>
          </cell>
          <cell r="B154" t="str">
            <v xml:space="preserve">IC11_ole       </v>
          </cell>
          <cell r="C154">
            <v>5.0000000000000001E-3</v>
          </cell>
        </row>
        <row r="155">
          <cell r="A155">
            <v>665</v>
          </cell>
          <cell r="B155" t="str">
            <v xml:space="preserve">IC12_ole       </v>
          </cell>
          <cell r="C155">
            <v>8.0000000000000002E-3</v>
          </cell>
        </row>
        <row r="156">
          <cell r="A156">
            <v>666</v>
          </cell>
          <cell r="B156" t="str">
            <v xml:space="preserve">IC13_ole       </v>
          </cell>
          <cell r="C156">
            <v>3.0000000000000001E-3</v>
          </cell>
        </row>
        <row r="157">
          <cell r="A157">
            <v>667</v>
          </cell>
          <cell r="B157" t="str">
            <v xml:space="preserve">IC14_ole       </v>
          </cell>
          <cell r="C157">
            <v>3.0000000000000001E-3</v>
          </cell>
        </row>
        <row r="158">
          <cell r="A158">
            <v>668</v>
          </cell>
          <cell r="B158" t="str">
            <v xml:space="preserve">IC15_ole       </v>
          </cell>
          <cell r="C158">
            <v>5.0000000000000001E-3</v>
          </cell>
        </row>
        <row r="159">
          <cell r="A159">
            <v>669</v>
          </cell>
          <cell r="B159" t="str">
            <v xml:space="preserve">IC16_ole       </v>
          </cell>
          <cell r="C159">
            <v>1E-3</v>
          </cell>
        </row>
        <row r="160">
          <cell r="A160">
            <v>670</v>
          </cell>
          <cell r="B160" t="str">
            <v xml:space="preserve">IC17_ole       </v>
          </cell>
          <cell r="C160">
            <v>1E-3</v>
          </cell>
        </row>
        <row r="161">
          <cell r="A161">
            <v>671</v>
          </cell>
          <cell r="B161" t="str">
            <v xml:space="preserve">IC18_ole       </v>
          </cell>
          <cell r="C161">
            <v>2E-3</v>
          </cell>
        </row>
        <row r="162">
          <cell r="A162">
            <v>672</v>
          </cell>
          <cell r="B162" t="str">
            <v xml:space="preserve">IC19_ole       </v>
          </cell>
          <cell r="C162">
            <v>0</v>
          </cell>
        </row>
        <row r="163">
          <cell r="A163">
            <v>673</v>
          </cell>
          <cell r="B163" t="str">
            <v xml:space="preserve">IC20_ole       </v>
          </cell>
          <cell r="C163">
            <v>0</v>
          </cell>
        </row>
        <row r="164">
          <cell r="A164">
            <v>686</v>
          </cell>
          <cell r="B164" t="str">
            <v xml:space="preserve">anthrace       </v>
          </cell>
          <cell r="C164">
            <v>6.4000000000000001E-2</v>
          </cell>
        </row>
        <row r="165">
          <cell r="A165">
            <v>687</v>
          </cell>
          <cell r="B165" t="str">
            <v xml:space="preserve">phenantr       </v>
          </cell>
          <cell r="C165">
            <v>4.2000000000000003E-2</v>
          </cell>
        </row>
        <row r="166">
          <cell r="A166">
            <v>690</v>
          </cell>
          <cell r="B166" t="str">
            <v xml:space="preserve">pyrene         </v>
          </cell>
          <cell r="C166">
            <v>1.7999999999999999E-2</v>
          </cell>
        </row>
        <row r="167">
          <cell r="A167">
            <v>691</v>
          </cell>
          <cell r="B167" t="str">
            <v xml:space="preserve">C17_4aro       </v>
          </cell>
          <cell r="C167">
            <v>2.4E-2</v>
          </cell>
        </row>
      </sheetData>
      <sheetData sheetId="4">
        <row r="1">
          <cell r="A1">
            <v>1</v>
          </cell>
          <cell r="B1" t="str">
            <v xml:space="preserve">H2             </v>
          </cell>
          <cell r="C1">
            <v>0.85799999999999998</v>
          </cell>
        </row>
        <row r="2">
          <cell r="A2">
            <v>2</v>
          </cell>
          <cell r="B2" t="str">
            <v xml:space="preserve">CH4            </v>
          </cell>
          <cell r="C2">
            <v>12.170999999999999</v>
          </cell>
        </row>
        <row r="3">
          <cell r="A3">
            <v>3</v>
          </cell>
          <cell r="B3" t="str">
            <v xml:space="preserve">C2H2           </v>
          </cell>
          <cell r="C3">
            <v>0.12</v>
          </cell>
        </row>
        <row r="4">
          <cell r="A4">
            <v>4</v>
          </cell>
          <cell r="B4" t="str">
            <v xml:space="preserve">C2H4           </v>
          </cell>
          <cell r="C4">
            <v>31.841000000000001</v>
          </cell>
        </row>
        <row r="5">
          <cell r="A5">
            <v>5</v>
          </cell>
          <cell r="B5" t="str">
            <v xml:space="preserve">C2H6           </v>
          </cell>
          <cell r="C5">
            <v>2.5179999999999998</v>
          </cell>
        </row>
        <row r="6">
          <cell r="A6">
            <v>6</v>
          </cell>
          <cell r="B6" t="str">
            <v xml:space="preserve">C3H4(MA)       </v>
          </cell>
          <cell r="C6">
            <v>0.628</v>
          </cell>
        </row>
        <row r="7">
          <cell r="A7">
            <v>7</v>
          </cell>
          <cell r="B7" t="str">
            <v xml:space="preserve">C3H4(PD)       </v>
          </cell>
          <cell r="C7">
            <v>0.67</v>
          </cell>
        </row>
        <row r="8">
          <cell r="A8">
            <v>8</v>
          </cell>
          <cell r="B8" t="str">
            <v xml:space="preserve">C3H6           </v>
          </cell>
          <cell r="C8">
            <v>16.795999999999999</v>
          </cell>
        </row>
        <row r="9">
          <cell r="A9">
            <v>9</v>
          </cell>
          <cell r="B9" t="str">
            <v xml:space="preserve">C3H8           </v>
          </cell>
          <cell r="C9">
            <v>0.36899999999999999</v>
          </cell>
        </row>
        <row r="10">
          <cell r="A10">
            <v>10</v>
          </cell>
          <cell r="B10" t="str">
            <v xml:space="preserve">1;3-C4H6       </v>
          </cell>
          <cell r="C10">
            <v>6.9260000000000002</v>
          </cell>
        </row>
        <row r="11">
          <cell r="A11">
            <v>11</v>
          </cell>
          <cell r="B11" t="str">
            <v xml:space="preserve">1C4H8          </v>
          </cell>
          <cell r="C11">
            <v>1.1559999999999999</v>
          </cell>
        </row>
        <row r="12">
          <cell r="A12">
            <v>12</v>
          </cell>
          <cell r="B12" t="str">
            <v xml:space="preserve">2C4H8          </v>
          </cell>
          <cell r="C12">
            <v>0.27900000000000003</v>
          </cell>
        </row>
        <row r="13">
          <cell r="A13">
            <v>13</v>
          </cell>
          <cell r="B13" t="str">
            <v xml:space="preserve">iC4H8          </v>
          </cell>
          <cell r="C13">
            <v>1.0409999999999999</v>
          </cell>
        </row>
        <row r="14">
          <cell r="A14">
            <v>14</v>
          </cell>
          <cell r="B14" t="str">
            <v xml:space="preserve">iC4H10         </v>
          </cell>
          <cell r="C14">
            <v>1.0999999999999999E-2</v>
          </cell>
        </row>
        <row r="15">
          <cell r="A15">
            <v>15</v>
          </cell>
          <cell r="B15" t="str">
            <v xml:space="preserve">nC4H10         </v>
          </cell>
          <cell r="C15">
            <v>8.2000000000000003E-2</v>
          </cell>
        </row>
        <row r="16">
          <cell r="A16">
            <v>17</v>
          </cell>
          <cell r="B16" t="str">
            <v xml:space="preserve">CO             </v>
          </cell>
          <cell r="C16">
            <v>7.2999999999999995E-2</v>
          </cell>
        </row>
        <row r="17">
          <cell r="A17">
            <v>18</v>
          </cell>
          <cell r="B17" t="str">
            <v xml:space="preserve">CO2            </v>
          </cell>
          <cell r="C17">
            <v>5.0000000000000001E-3</v>
          </cell>
        </row>
        <row r="18">
          <cell r="A18">
            <v>19</v>
          </cell>
          <cell r="B18" t="str">
            <v xml:space="preserve">13C5di         </v>
          </cell>
          <cell r="C18">
            <v>0.56999999999999995</v>
          </cell>
        </row>
        <row r="19">
          <cell r="A19">
            <v>20</v>
          </cell>
          <cell r="B19" t="str">
            <v xml:space="preserve">14C5di         </v>
          </cell>
          <cell r="C19">
            <v>4.5999999999999999E-2</v>
          </cell>
        </row>
        <row r="20">
          <cell r="A20">
            <v>21</v>
          </cell>
          <cell r="B20" t="str">
            <v xml:space="preserve">Isoprene       </v>
          </cell>
          <cell r="C20">
            <v>0.26900000000000002</v>
          </cell>
        </row>
        <row r="21">
          <cell r="A21">
            <v>22</v>
          </cell>
          <cell r="B21" t="str">
            <v xml:space="preserve">1C5H10         </v>
          </cell>
          <cell r="C21">
            <v>0.106</v>
          </cell>
        </row>
        <row r="22">
          <cell r="A22">
            <v>23</v>
          </cell>
          <cell r="B22" t="str">
            <v xml:space="preserve">2C5H10         </v>
          </cell>
          <cell r="C22">
            <v>2.1000000000000001E-2</v>
          </cell>
        </row>
        <row r="23">
          <cell r="A23">
            <v>24</v>
          </cell>
          <cell r="B23" t="str">
            <v xml:space="preserve">2m1C4H8        </v>
          </cell>
          <cell r="C23">
            <v>0.18</v>
          </cell>
        </row>
        <row r="24">
          <cell r="A24">
            <v>25</v>
          </cell>
          <cell r="B24" t="str">
            <v xml:space="preserve">3m1C4H8        </v>
          </cell>
          <cell r="C24">
            <v>6.0000000000000001E-3</v>
          </cell>
        </row>
        <row r="25">
          <cell r="A25">
            <v>26</v>
          </cell>
          <cell r="B25" t="str">
            <v xml:space="preserve">2m2C4H8        </v>
          </cell>
          <cell r="C25">
            <v>2.1999999999999999E-2</v>
          </cell>
        </row>
        <row r="26">
          <cell r="A26">
            <v>28</v>
          </cell>
          <cell r="B26" t="str">
            <v xml:space="preserve">iso_C5         </v>
          </cell>
          <cell r="C26">
            <v>0.14199999999999999</v>
          </cell>
        </row>
        <row r="27">
          <cell r="A27">
            <v>29</v>
          </cell>
          <cell r="B27" t="str">
            <v xml:space="preserve">n_C5           </v>
          </cell>
          <cell r="C27">
            <v>0.14599999999999999</v>
          </cell>
        </row>
        <row r="28">
          <cell r="A28">
            <v>30</v>
          </cell>
          <cell r="B28" t="str">
            <v xml:space="preserve">C6di           </v>
          </cell>
          <cell r="C28">
            <v>7.4999999999999997E-2</v>
          </cell>
        </row>
        <row r="29">
          <cell r="A29">
            <v>31</v>
          </cell>
          <cell r="B29" t="str">
            <v xml:space="preserve">iC6di-1        </v>
          </cell>
          <cell r="C29">
            <v>1.4999999999999999E-2</v>
          </cell>
        </row>
        <row r="30">
          <cell r="A30">
            <v>32</v>
          </cell>
          <cell r="B30" t="str">
            <v xml:space="preserve">C6ol           </v>
          </cell>
          <cell r="C30">
            <v>2.1999999999999999E-2</v>
          </cell>
        </row>
        <row r="31">
          <cell r="A31">
            <v>33</v>
          </cell>
          <cell r="B31" t="str">
            <v xml:space="preserve">iC6ol          </v>
          </cell>
          <cell r="C31">
            <v>6.0000000000000001E-3</v>
          </cell>
        </row>
        <row r="32">
          <cell r="A32">
            <v>34</v>
          </cell>
          <cell r="B32" t="str">
            <v xml:space="preserve">C7di           </v>
          </cell>
          <cell r="C32">
            <v>5.3999999999999999E-2</v>
          </cell>
        </row>
        <row r="33">
          <cell r="A33">
            <v>35</v>
          </cell>
          <cell r="B33" t="str">
            <v xml:space="preserve">iC7di          </v>
          </cell>
          <cell r="C33">
            <v>4.3999999999999997E-2</v>
          </cell>
        </row>
        <row r="34">
          <cell r="A34">
            <v>36</v>
          </cell>
          <cell r="B34" t="str">
            <v xml:space="preserve">C7ol           </v>
          </cell>
          <cell r="C34">
            <v>8.0000000000000002E-3</v>
          </cell>
        </row>
        <row r="35">
          <cell r="A35">
            <v>37</v>
          </cell>
          <cell r="B35" t="str">
            <v xml:space="preserve">iC7ol          </v>
          </cell>
          <cell r="C35">
            <v>3.0000000000000001E-3</v>
          </cell>
        </row>
        <row r="36">
          <cell r="A36">
            <v>38</v>
          </cell>
          <cell r="B36" t="str">
            <v xml:space="preserve">C8di           </v>
          </cell>
          <cell r="C36">
            <v>2E-3</v>
          </cell>
        </row>
        <row r="37">
          <cell r="A37">
            <v>39</v>
          </cell>
          <cell r="B37" t="str">
            <v xml:space="preserve">iC8di          </v>
          </cell>
          <cell r="C37">
            <v>0.122</v>
          </cell>
        </row>
        <row r="38">
          <cell r="A38">
            <v>40</v>
          </cell>
          <cell r="B38" t="str">
            <v xml:space="preserve">cyC5           </v>
          </cell>
          <cell r="C38">
            <v>3.7999999999999999E-2</v>
          </cell>
        </row>
        <row r="39">
          <cell r="A39">
            <v>41</v>
          </cell>
          <cell r="B39" t="str">
            <v xml:space="preserve">cyC5ol         </v>
          </cell>
          <cell r="C39">
            <v>2.5000000000000001E-2</v>
          </cell>
        </row>
        <row r="40">
          <cell r="A40">
            <v>42</v>
          </cell>
          <cell r="B40" t="str">
            <v xml:space="preserve">CPD            </v>
          </cell>
          <cell r="C40">
            <v>1.6759999999999999</v>
          </cell>
        </row>
        <row r="41">
          <cell r="A41">
            <v>43</v>
          </cell>
          <cell r="B41" t="str">
            <v xml:space="preserve">mcyC5          </v>
          </cell>
          <cell r="C41">
            <v>0.114</v>
          </cell>
        </row>
        <row r="42">
          <cell r="A42">
            <v>44</v>
          </cell>
          <cell r="B42" t="str">
            <v xml:space="preserve">mcyC5ol        </v>
          </cell>
          <cell r="C42">
            <v>2E-3</v>
          </cell>
        </row>
        <row r="43">
          <cell r="A43">
            <v>45</v>
          </cell>
          <cell r="B43" t="str">
            <v xml:space="preserve">mCPD           </v>
          </cell>
          <cell r="C43">
            <v>0.36099999999999999</v>
          </cell>
        </row>
        <row r="44">
          <cell r="A44">
            <v>46</v>
          </cell>
          <cell r="B44" t="str">
            <v xml:space="preserve">cyC6           </v>
          </cell>
          <cell r="C44">
            <v>0.129</v>
          </cell>
        </row>
        <row r="45">
          <cell r="A45">
            <v>48</v>
          </cell>
          <cell r="B45" t="str">
            <v xml:space="preserve">cyC6di         </v>
          </cell>
          <cell r="C45">
            <v>6.0000000000000001E-3</v>
          </cell>
        </row>
        <row r="46">
          <cell r="A46">
            <v>49</v>
          </cell>
          <cell r="B46" t="str">
            <v xml:space="preserve">mcyC6          </v>
          </cell>
          <cell r="C46">
            <v>0.30599999999999999</v>
          </cell>
        </row>
        <row r="47">
          <cell r="A47">
            <v>51</v>
          </cell>
          <cell r="B47" t="str">
            <v xml:space="preserve">mcyC6di        </v>
          </cell>
          <cell r="C47">
            <v>7.1999999999999995E-2</v>
          </cell>
        </row>
        <row r="48">
          <cell r="A48">
            <v>52</v>
          </cell>
          <cell r="B48" t="str">
            <v xml:space="preserve">dmcy6          </v>
          </cell>
          <cell r="C48">
            <v>0.08</v>
          </cell>
        </row>
        <row r="49">
          <cell r="A49">
            <v>53</v>
          </cell>
          <cell r="B49" t="str">
            <v xml:space="preserve">dmcyC6ol       </v>
          </cell>
          <cell r="C49">
            <v>1E-3</v>
          </cell>
        </row>
        <row r="50">
          <cell r="A50">
            <v>54</v>
          </cell>
          <cell r="B50" t="str">
            <v xml:space="preserve">dmcyC6di       </v>
          </cell>
          <cell r="C50">
            <v>3.0000000000000001E-3</v>
          </cell>
        </row>
        <row r="51">
          <cell r="A51">
            <v>55</v>
          </cell>
          <cell r="B51" t="str">
            <v xml:space="preserve">etcyC6         </v>
          </cell>
          <cell r="C51">
            <v>5.0000000000000001E-3</v>
          </cell>
        </row>
        <row r="52">
          <cell r="A52">
            <v>60</v>
          </cell>
          <cell r="B52" t="str">
            <v xml:space="preserve">Benzene        </v>
          </cell>
          <cell r="C52">
            <v>5.3550000000000004</v>
          </cell>
        </row>
        <row r="53">
          <cell r="A53">
            <v>61</v>
          </cell>
          <cell r="B53" t="str">
            <v xml:space="preserve">Toluene        </v>
          </cell>
          <cell r="C53">
            <v>2.7749999999999999</v>
          </cell>
        </row>
        <row r="54">
          <cell r="A54">
            <v>62</v>
          </cell>
          <cell r="B54" t="str">
            <v xml:space="preserve">Xylene         </v>
          </cell>
          <cell r="C54">
            <v>1.6850000000000001</v>
          </cell>
        </row>
        <row r="55">
          <cell r="A55">
            <v>63</v>
          </cell>
          <cell r="B55" t="str">
            <v xml:space="preserve">etBenz         </v>
          </cell>
          <cell r="C55">
            <v>6.9000000000000006E-2</v>
          </cell>
        </row>
        <row r="56">
          <cell r="A56">
            <v>64</v>
          </cell>
          <cell r="B56" t="str">
            <v xml:space="preserve">Styrene        </v>
          </cell>
          <cell r="C56">
            <v>1.6160000000000001</v>
          </cell>
        </row>
        <row r="57">
          <cell r="A57">
            <v>65</v>
          </cell>
          <cell r="B57" t="str">
            <v xml:space="preserve">iP-C9aro       </v>
          </cell>
          <cell r="C57">
            <v>0.108</v>
          </cell>
        </row>
        <row r="58">
          <cell r="A58">
            <v>66</v>
          </cell>
          <cell r="B58" t="str">
            <v xml:space="preserve">vitoluen       </v>
          </cell>
          <cell r="C58">
            <v>0.14599999999999999</v>
          </cell>
        </row>
        <row r="59">
          <cell r="A59">
            <v>68</v>
          </cell>
          <cell r="B59" t="str">
            <v xml:space="preserve">dm-v-ben       </v>
          </cell>
          <cell r="C59">
            <v>0.498</v>
          </cell>
        </row>
        <row r="60">
          <cell r="A60">
            <v>69</v>
          </cell>
          <cell r="B60" t="str">
            <v xml:space="preserve">Indene         </v>
          </cell>
          <cell r="C60">
            <v>1.321</v>
          </cell>
        </row>
        <row r="61">
          <cell r="A61">
            <v>70</v>
          </cell>
          <cell r="B61" t="str">
            <v xml:space="preserve">mIndene        </v>
          </cell>
          <cell r="C61">
            <v>0.30299999999999999</v>
          </cell>
        </row>
        <row r="62">
          <cell r="A62">
            <v>71</v>
          </cell>
          <cell r="B62" t="str">
            <v xml:space="preserve">Naphth         </v>
          </cell>
          <cell r="C62">
            <v>1.871</v>
          </cell>
        </row>
        <row r="63">
          <cell r="A63">
            <v>72</v>
          </cell>
          <cell r="B63" t="str">
            <v xml:space="preserve">mNaphth        </v>
          </cell>
          <cell r="C63">
            <v>0.58699999999999997</v>
          </cell>
        </row>
        <row r="64">
          <cell r="A64">
            <v>73</v>
          </cell>
          <cell r="B64" t="str">
            <v xml:space="preserve">Biphenyl       </v>
          </cell>
          <cell r="C64">
            <v>0</v>
          </cell>
        </row>
        <row r="65">
          <cell r="A65">
            <v>74</v>
          </cell>
          <cell r="B65" t="str">
            <v xml:space="preserve">C_6_2mip       </v>
          </cell>
          <cell r="C65">
            <v>0.214</v>
          </cell>
        </row>
        <row r="66">
          <cell r="A66">
            <v>75</v>
          </cell>
          <cell r="B66" t="str">
            <v xml:space="preserve">iC6di-2        </v>
          </cell>
          <cell r="C66">
            <v>0.19400000000000001</v>
          </cell>
        </row>
        <row r="67">
          <cell r="A67">
            <v>76</v>
          </cell>
          <cell r="B67" t="str">
            <v xml:space="preserve">dmnaphth       </v>
          </cell>
          <cell r="C67">
            <v>0.16500000000000001</v>
          </cell>
        </row>
        <row r="68">
          <cell r="A68">
            <v>78</v>
          </cell>
          <cell r="B68" t="str">
            <v xml:space="preserve">acenapht       </v>
          </cell>
          <cell r="C68">
            <v>1.4999999999999999E-2</v>
          </cell>
        </row>
        <row r="69">
          <cell r="A69">
            <v>104</v>
          </cell>
          <cell r="B69" t="str">
            <v xml:space="preserve">1_C8_ol        </v>
          </cell>
          <cell r="C69">
            <v>3.0000000000000001E-3</v>
          </cell>
        </row>
        <row r="70">
          <cell r="A70">
            <v>105</v>
          </cell>
          <cell r="B70" t="str">
            <v xml:space="preserve">1_C9_ol        </v>
          </cell>
          <cell r="C70">
            <v>2E-3</v>
          </cell>
        </row>
        <row r="71">
          <cell r="A71">
            <v>106</v>
          </cell>
          <cell r="B71" t="str">
            <v xml:space="preserve">1_C10_ol       </v>
          </cell>
          <cell r="C71">
            <v>1E-3</v>
          </cell>
        </row>
        <row r="72">
          <cell r="A72">
            <v>112</v>
          </cell>
          <cell r="B72" t="str">
            <v xml:space="preserve">1_C16_ol       </v>
          </cell>
          <cell r="C72">
            <v>0</v>
          </cell>
        </row>
        <row r="73">
          <cell r="A73">
            <v>113</v>
          </cell>
          <cell r="B73" t="str">
            <v xml:space="preserve">1_C17_ol       </v>
          </cell>
          <cell r="C73">
            <v>0</v>
          </cell>
        </row>
        <row r="74">
          <cell r="A74">
            <v>114</v>
          </cell>
          <cell r="B74" t="str">
            <v xml:space="preserve">1_C18_ol       </v>
          </cell>
          <cell r="C74">
            <v>0</v>
          </cell>
        </row>
        <row r="75">
          <cell r="A75">
            <v>115</v>
          </cell>
          <cell r="B75" t="str">
            <v xml:space="preserve">1_C19_ol       </v>
          </cell>
          <cell r="C75">
            <v>0</v>
          </cell>
        </row>
        <row r="76">
          <cell r="A76">
            <v>116</v>
          </cell>
          <cell r="B76" t="str">
            <v xml:space="preserve">1_C20_ol       </v>
          </cell>
          <cell r="C76">
            <v>0</v>
          </cell>
        </row>
        <row r="77">
          <cell r="A77">
            <v>186</v>
          </cell>
          <cell r="B77" t="str">
            <v xml:space="preserve">C18_arol       </v>
          </cell>
          <cell r="C77">
            <v>2E-3</v>
          </cell>
        </row>
        <row r="78">
          <cell r="A78">
            <v>201</v>
          </cell>
          <cell r="B78" t="str">
            <v xml:space="preserve">C11_naol       </v>
          </cell>
          <cell r="C78">
            <v>0.16</v>
          </cell>
        </row>
        <row r="79">
          <cell r="A79">
            <v>202</v>
          </cell>
          <cell r="B79" t="str">
            <v xml:space="preserve">C12_naol       </v>
          </cell>
          <cell r="C79">
            <v>7.4999999999999997E-2</v>
          </cell>
        </row>
        <row r="80">
          <cell r="A80">
            <v>203</v>
          </cell>
          <cell r="B80" t="str">
            <v xml:space="preserve">C13_naol       </v>
          </cell>
          <cell r="C80">
            <v>8.9999999999999993E-3</v>
          </cell>
        </row>
        <row r="81">
          <cell r="A81">
            <v>204</v>
          </cell>
          <cell r="B81" t="str">
            <v xml:space="preserve">C14_naol       </v>
          </cell>
          <cell r="C81">
            <v>3.0000000000000001E-3</v>
          </cell>
        </row>
        <row r="82">
          <cell r="A82">
            <v>205</v>
          </cell>
          <cell r="B82" t="str">
            <v xml:space="preserve">C15_naol       </v>
          </cell>
          <cell r="C82">
            <v>4.0000000000000001E-3</v>
          </cell>
        </row>
        <row r="83">
          <cell r="A83">
            <v>206</v>
          </cell>
          <cell r="B83" t="str">
            <v xml:space="preserve">C16_naol       </v>
          </cell>
          <cell r="C83">
            <v>3.0000000000000001E-3</v>
          </cell>
        </row>
        <row r="84">
          <cell r="A84">
            <v>243</v>
          </cell>
          <cell r="B84" t="str">
            <v xml:space="preserve">C_6_npar       </v>
          </cell>
          <cell r="C84">
            <v>0.153</v>
          </cell>
        </row>
        <row r="85">
          <cell r="A85">
            <v>244</v>
          </cell>
          <cell r="B85" t="str">
            <v xml:space="preserve">C_7_npar       </v>
          </cell>
          <cell r="C85">
            <v>7.0999999999999994E-2</v>
          </cell>
        </row>
        <row r="86">
          <cell r="A86">
            <v>245</v>
          </cell>
          <cell r="B86" t="str">
            <v xml:space="preserve">C_8_npar       </v>
          </cell>
          <cell r="C86">
            <v>3.9E-2</v>
          </cell>
        </row>
        <row r="87">
          <cell r="A87">
            <v>246</v>
          </cell>
          <cell r="B87" t="str">
            <v xml:space="preserve">C_9_npar       </v>
          </cell>
          <cell r="C87">
            <v>1.0999999999999999E-2</v>
          </cell>
        </row>
        <row r="88">
          <cell r="A88">
            <v>247</v>
          </cell>
          <cell r="B88" t="str">
            <v xml:space="preserve">C10_npar       </v>
          </cell>
          <cell r="C88">
            <v>6.0000000000000001E-3</v>
          </cell>
        </row>
        <row r="89">
          <cell r="A89">
            <v>248</v>
          </cell>
          <cell r="B89" t="str">
            <v xml:space="preserve">C11_npar       </v>
          </cell>
          <cell r="C89">
            <v>2E-3</v>
          </cell>
        </row>
        <row r="90">
          <cell r="A90">
            <v>249</v>
          </cell>
          <cell r="B90" t="str">
            <v xml:space="preserve">C12_npar       </v>
          </cell>
          <cell r="C90">
            <v>1E-3</v>
          </cell>
        </row>
        <row r="91">
          <cell r="A91">
            <v>250</v>
          </cell>
          <cell r="B91" t="str">
            <v xml:space="preserve">C13_npar       </v>
          </cell>
          <cell r="C91">
            <v>0</v>
          </cell>
        </row>
        <row r="92">
          <cell r="A92">
            <v>251</v>
          </cell>
          <cell r="B92" t="str">
            <v xml:space="preserve">C14_npar       </v>
          </cell>
          <cell r="C92">
            <v>0</v>
          </cell>
        </row>
        <row r="93">
          <cell r="A93">
            <v>252</v>
          </cell>
          <cell r="B93" t="str">
            <v xml:space="preserve">C15_npar       </v>
          </cell>
          <cell r="C93">
            <v>0</v>
          </cell>
        </row>
        <row r="94">
          <cell r="A94">
            <v>253</v>
          </cell>
          <cell r="B94" t="str">
            <v xml:space="preserve">C16_npar       </v>
          </cell>
          <cell r="C94">
            <v>1E-3</v>
          </cell>
        </row>
        <row r="95">
          <cell r="A95">
            <v>254</v>
          </cell>
          <cell r="B95" t="str">
            <v xml:space="preserve">C17_npar       </v>
          </cell>
          <cell r="C95">
            <v>0</v>
          </cell>
        </row>
        <row r="96">
          <cell r="A96">
            <v>255</v>
          </cell>
          <cell r="B96" t="str">
            <v xml:space="preserve">C18_npar       </v>
          </cell>
          <cell r="C96">
            <v>1E-3</v>
          </cell>
        </row>
        <row r="97">
          <cell r="A97">
            <v>256</v>
          </cell>
          <cell r="B97" t="str">
            <v xml:space="preserve">C19_npar       </v>
          </cell>
          <cell r="C97">
            <v>0</v>
          </cell>
        </row>
        <row r="98">
          <cell r="A98">
            <v>257</v>
          </cell>
          <cell r="B98" t="str">
            <v xml:space="preserve">C20_npar       </v>
          </cell>
          <cell r="C98">
            <v>0</v>
          </cell>
        </row>
        <row r="99">
          <cell r="A99">
            <v>258</v>
          </cell>
          <cell r="B99" t="str">
            <v xml:space="preserve">C21_npar       </v>
          </cell>
          <cell r="C99">
            <v>0</v>
          </cell>
        </row>
        <row r="100">
          <cell r="A100">
            <v>259</v>
          </cell>
          <cell r="B100" t="str">
            <v xml:space="preserve">C22_npar       </v>
          </cell>
          <cell r="C100">
            <v>0</v>
          </cell>
        </row>
        <row r="101">
          <cell r="A101">
            <v>260</v>
          </cell>
          <cell r="B101" t="str">
            <v xml:space="preserve">C23_npar       </v>
          </cell>
          <cell r="C101">
            <v>0</v>
          </cell>
        </row>
        <row r="102">
          <cell r="A102">
            <v>261</v>
          </cell>
          <cell r="B102" t="str">
            <v xml:space="preserve">C24_npar       </v>
          </cell>
          <cell r="C102">
            <v>0</v>
          </cell>
        </row>
        <row r="103">
          <cell r="A103">
            <v>262</v>
          </cell>
          <cell r="B103" t="str">
            <v xml:space="preserve">C25_npar       </v>
          </cell>
          <cell r="C103">
            <v>0</v>
          </cell>
        </row>
        <row r="104">
          <cell r="A104">
            <v>263</v>
          </cell>
          <cell r="B104" t="str">
            <v xml:space="preserve">C26_npar       </v>
          </cell>
          <cell r="C104">
            <v>0</v>
          </cell>
        </row>
        <row r="105">
          <cell r="A105">
            <v>264</v>
          </cell>
          <cell r="B105" t="str">
            <v xml:space="preserve">C27_npar       </v>
          </cell>
          <cell r="C105">
            <v>0</v>
          </cell>
        </row>
        <row r="106">
          <cell r="A106">
            <v>265</v>
          </cell>
          <cell r="B106" t="str">
            <v xml:space="preserve">C28_npar       </v>
          </cell>
          <cell r="C106">
            <v>0</v>
          </cell>
        </row>
        <row r="107">
          <cell r="A107">
            <v>266</v>
          </cell>
          <cell r="B107" t="str">
            <v xml:space="preserve">C29_npar       </v>
          </cell>
          <cell r="C107">
            <v>0</v>
          </cell>
        </row>
        <row r="108">
          <cell r="A108">
            <v>267</v>
          </cell>
          <cell r="B108" t="str">
            <v xml:space="preserve">C30_npar       </v>
          </cell>
          <cell r="C108">
            <v>0</v>
          </cell>
        </row>
        <row r="109">
          <cell r="A109">
            <v>271</v>
          </cell>
          <cell r="B109" t="str">
            <v xml:space="preserve">C_7_2mip       </v>
          </cell>
          <cell r="C109">
            <v>6.6000000000000003E-2</v>
          </cell>
        </row>
        <row r="110">
          <cell r="A110">
            <v>272</v>
          </cell>
          <cell r="B110" t="str">
            <v xml:space="preserve">C_8_2mip       </v>
          </cell>
          <cell r="C110">
            <v>0.03</v>
          </cell>
        </row>
        <row r="111">
          <cell r="A111">
            <v>273</v>
          </cell>
          <cell r="B111" t="str">
            <v xml:space="preserve">C_9_2mip       </v>
          </cell>
          <cell r="C111">
            <v>1.6E-2</v>
          </cell>
        </row>
        <row r="112">
          <cell r="A112">
            <v>274</v>
          </cell>
          <cell r="B112" t="str">
            <v xml:space="preserve">C10_2mip       </v>
          </cell>
          <cell r="C112">
            <v>5.0000000000000001E-3</v>
          </cell>
        </row>
        <row r="113">
          <cell r="A113">
            <v>275</v>
          </cell>
          <cell r="B113" t="str">
            <v xml:space="preserve">C_6_3mip       </v>
          </cell>
          <cell r="C113">
            <v>9.5000000000000001E-2</v>
          </cell>
        </row>
        <row r="114">
          <cell r="A114">
            <v>276</v>
          </cell>
          <cell r="B114" t="str">
            <v xml:space="preserve">C_7_3mip       </v>
          </cell>
          <cell r="C114">
            <v>0.03</v>
          </cell>
        </row>
        <row r="115">
          <cell r="A115">
            <v>277</v>
          </cell>
          <cell r="B115" t="str">
            <v xml:space="preserve">C_8_3mip       </v>
          </cell>
          <cell r="C115">
            <v>1.4E-2</v>
          </cell>
        </row>
        <row r="116">
          <cell r="A116">
            <v>278</v>
          </cell>
          <cell r="B116" t="str">
            <v xml:space="preserve">C_9_3mip       </v>
          </cell>
          <cell r="C116">
            <v>7.0000000000000001E-3</v>
          </cell>
        </row>
        <row r="117">
          <cell r="A117">
            <v>279</v>
          </cell>
          <cell r="B117" t="str">
            <v xml:space="preserve">C10_3mip       </v>
          </cell>
          <cell r="C117">
            <v>2E-3</v>
          </cell>
        </row>
        <row r="118">
          <cell r="A118">
            <v>280</v>
          </cell>
          <cell r="B118" t="str">
            <v xml:space="preserve">C_8_4mip       </v>
          </cell>
          <cell r="C118">
            <v>7.0000000000000001E-3</v>
          </cell>
        </row>
        <row r="119">
          <cell r="A119">
            <v>281</v>
          </cell>
          <cell r="B119" t="str">
            <v xml:space="preserve">C_9_4mip       </v>
          </cell>
          <cell r="C119">
            <v>4.0000000000000001E-3</v>
          </cell>
        </row>
        <row r="120">
          <cell r="A120">
            <v>282</v>
          </cell>
          <cell r="B120" t="str">
            <v xml:space="preserve">C10_4mip       </v>
          </cell>
          <cell r="C120">
            <v>1E-3</v>
          </cell>
        </row>
        <row r="121">
          <cell r="A121">
            <v>288</v>
          </cell>
          <cell r="B121" t="str">
            <v xml:space="preserve">C11_ipar       </v>
          </cell>
          <cell r="C121">
            <v>3.0000000000000001E-3</v>
          </cell>
        </row>
        <row r="122">
          <cell r="A122">
            <v>289</v>
          </cell>
          <cell r="B122" t="str">
            <v xml:space="preserve">C12_ipar       </v>
          </cell>
          <cell r="C122">
            <v>1E-3</v>
          </cell>
        </row>
        <row r="123">
          <cell r="A123">
            <v>290</v>
          </cell>
          <cell r="B123" t="str">
            <v xml:space="preserve">C13_ipar       </v>
          </cell>
          <cell r="C123">
            <v>1E-3</v>
          </cell>
        </row>
        <row r="124">
          <cell r="A124">
            <v>291</v>
          </cell>
          <cell r="B124" t="str">
            <v xml:space="preserve">C14_ipar       </v>
          </cell>
          <cell r="C124">
            <v>0</v>
          </cell>
        </row>
        <row r="125">
          <cell r="A125">
            <v>292</v>
          </cell>
          <cell r="B125" t="str">
            <v xml:space="preserve">C15_ipar       </v>
          </cell>
          <cell r="C125">
            <v>0</v>
          </cell>
        </row>
        <row r="126">
          <cell r="A126">
            <v>293</v>
          </cell>
          <cell r="B126" t="str">
            <v xml:space="preserve">C16_ipar       </v>
          </cell>
          <cell r="C126">
            <v>0</v>
          </cell>
        </row>
        <row r="127">
          <cell r="A127">
            <v>294</v>
          </cell>
          <cell r="B127" t="str">
            <v xml:space="preserve">C17_ipar       </v>
          </cell>
          <cell r="C127">
            <v>0</v>
          </cell>
        </row>
        <row r="128">
          <cell r="A128">
            <v>295</v>
          </cell>
          <cell r="B128" t="str">
            <v xml:space="preserve">C18_ipar       </v>
          </cell>
          <cell r="C128">
            <v>0</v>
          </cell>
        </row>
        <row r="129">
          <cell r="A129">
            <v>296</v>
          </cell>
          <cell r="B129" t="str">
            <v xml:space="preserve">C19_ipar       </v>
          </cell>
          <cell r="C129">
            <v>0</v>
          </cell>
        </row>
        <row r="130">
          <cell r="A130">
            <v>297</v>
          </cell>
          <cell r="B130" t="str">
            <v xml:space="preserve">C20_ipar       </v>
          </cell>
          <cell r="C130">
            <v>0</v>
          </cell>
        </row>
        <row r="131">
          <cell r="A131">
            <v>298</v>
          </cell>
          <cell r="B131" t="str">
            <v xml:space="preserve">C21_ipar       </v>
          </cell>
          <cell r="C131">
            <v>0</v>
          </cell>
        </row>
        <row r="132">
          <cell r="A132">
            <v>299</v>
          </cell>
          <cell r="B132" t="str">
            <v xml:space="preserve">C22_ipar       </v>
          </cell>
          <cell r="C132">
            <v>0</v>
          </cell>
        </row>
        <row r="133">
          <cell r="A133">
            <v>300</v>
          </cell>
          <cell r="B133" t="str">
            <v xml:space="preserve">C23_ipar       </v>
          </cell>
          <cell r="C133">
            <v>0</v>
          </cell>
        </row>
        <row r="134">
          <cell r="A134">
            <v>301</v>
          </cell>
          <cell r="B134" t="str">
            <v xml:space="preserve">C24_ipar       </v>
          </cell>
          <cell r="C134">
            <v>0</v>
          </cell>
        </row>
        <row r="135">
          <cell r="A135">
            <v>302</v>
          </cell>
          <cell r="B135" t="str">
            <v xml:space="preserve">C25_ipar       </v>
          </cell>
          <cell r="C135">
            <v>0</v>
          </cell>
        </row>
        <row r="136">
          <cell r="A136">
            <v>311</v>
          </cell>
          <cell r="B136" t="str">
            <v xml:space="preserve">C_6_23dm       </v>
          </cell>
          <cell r="C136">
            <v>1.6E-2</v>
          </cell>
        </row>
        <row r="137">
          <cell r="A137">
            <v>312</v>
          </cell>
          <cell r="B137" t="str">
            <v xml:space="preserve">C_7_23dm       </v>
          </cell>
          <cell r="C137">
            <v>5.0000000000000001E-3</v>
          </cell>
        </row>
        <row r="138">
          <cell r="A138">
            <v>313</v>
          </cell>
          <cell r="B138" t="str">
            <v xml:space="preserve">C_8_23dm       </v>
          </cell>
          <cell r="C138">
            <v>2E-3</v>
          </cell>
        </row>
        <row r="139">
          <cell r="A139">
            <v>314</v>
          </cell>
          <cell r="B139" t="str">
            <v xml:space="preserve">C_9_23dm       </v>
          </cell>
          <cell r="C139">
            <v>1E-3</v>
          </cell>
        </row>
        <row r="140">
          <cell r="A140">
            <v>315</v>
          </cell>
          <cell r="B140" t="str">
            <v xml:space="preserve">C10_23dm       </v>
          </cell>
          <cell r="C140">
            <v>0</v>
          </cell>
        </row>
        <row r="141">
          <cell r="A141">
            <v>316</v>
          </cell>
          <cell r="B141" t="str">
            <v xml:space="preserve">C_7_24dm       </v>
          </cell>
          <cell r="C141">
            <v>6.0000000000000001E-3</v>
          </cell>
        </row>
        <row r="142">
          <cell r="A142">
            <v>317</v>
          </cell>
          <cell r="B142" t="str">
            <v xml:space="preserve">C_8_24dm       </v>
          </cell>
          <cell r="C142">
            <v>2E-3</v>
          </cell>
        </row>
        <row r="143">
          <cell r="A143">
            <v>318</v>
          </cell>
          <cell r="B143" t="str">
            <v xml:space="preserve">C_9_24dm       </v>
          </cell>
          <cell r="C143">
            <v>1E-3</v>
          </cell>
        </row>
        <row r="144">
          <cell r="A144">
            <v>319</v>
          </cell>
          <cell r="B144" t="str">
            <v xml:space="preserve">C10_24dm       </v>
          </cell>
          <cell r="C144">
            <v>0</v>
          </cell>
        </row>
        <row r="145">
          <cell r="A145">
            <v>320</v>
          </cell>
          <cell r="B145" t="str">
            <v xml:space="preserve">C_8_25dm       </v>
          </cell>
          <cell r="C145">
            <v>3.0000000000000001E-3</v>
          </cell>
        </row>
        <row r="146">
          <cell r="A146">
            <v>321</v>
          </cell>
          <cell r="B146" t="str">
            <v xml:space="preserve">C_9_25dm       </v>
          </cell>
          <cell r="C146">
            <v>1E-3</v>
          </cell>
        </row>
        <row r="147">
          <cell r="A147">
            <v>322</v>
          </cell>
          <cell r="B147" t="str">
            <v xml:space="preserve">C10_25dm       </v>
          </cell>
          <cell r="C147">
            <v>0</v>
          </cell>
        </row>
        <row r="148">
          <cell r="A148">
            <v>325</v>
          </cell>
          <cell r="B148" t="str">
            <v xml:space="preserve">C_7_3etp       </v>
          </cell>
          <cell r="C148">
            <v>4.0000000000000001E-3</v>
          </cell>
        </row>
        <row r="149">
          <cell r="A149">
            <v>326</v>
          </cell>
          <cell r="B149" t="str">
            <v xml:space="preserve">C_8_3etp       </v>
          </cell>
          <cell r="C149">
            <v>2E-3</v>
          </cell>
        </row>
        <row r="150">
          <cell r="A150">
            <v>327</v>
          </cell>
          <cell r="B150" t="str">
            <v xml:space="preserve">C_9_3etp       </v>
          </cell>
          <cell r="C150">
            <v>1E-3</v>
          </cell>
        </row>
        <row r="151">
          <cell r="A151">
            <v>328</v>
          </cell>
          <cell r="B151" t="str">
            <v xml:space="preserve">C10_3etp       </v>
          </cell>
          <cell r="C151">
            <v>0</v>
          </cell>
        </row>
        <row r="152">
          <cell r="A152">
            <v>329</v>
          </cell>
          <cell r="B152" t="str">
            <v xml:space="preserve">C_7_ncy5       </v>
          </cell>
          <cell r="C152">
            <v>1.4999999999999999E-2</v>
          </cell>
        </row>
        <row r="153">
          <cell r="A153">
            <v>330</v>
          </cell>
          <cell r="B153" t="str">
            <v xml:space="preserve">C_8_ncy5       </v>
          </cell>
          <cell r="C153">
            <v>3.0000000000000001E-3</v>
          </cell>
        </row>
        <row r="154">
          <cell r="A154">
            <v>331</v>
          </cell>
          <cell r="B154" t="str">
            <v xml:space="preserve">C_9_ncy5       </v>
          </cell>
          <cell r="C154">
            <v>1E-3</v>
          </cell>
        </row>
        <row r="155">
          <cell r="A155">
            <v>332</v>
          </cell>
          <cell r="B155" t="str">
            <v xml:space="preserve">C10_ncy5       </v>
          </cell>
          <cell r="C155">
            <v>0</v>
          </cell>
        </row>
        <row r="156">
          <cell r="A156">
            <v>333</v>
          </cell>
          <cell r="B156" t="str">
            <v xml:space="preserve">C11_ncy5       </v>
          </cell>
          <cell r="C156">
            <v>0</v>
          </cell>
        </row>
        <row r="157">
          <cell r="A157">
            <v>334</v>
          </cell>
          <cell r="B157" t="str">
            <v xml:space="preserve">C12_ncy5       </v>
          </cell>
          <cell r="C157">
            <v>0</v>
          </cell>
        </row>
        <row r="158">
          <cell r="A158">
            <v>335</v>
          </cell>
          <cell r="B158" t="str">
            <v xml:space="preserve">C13_ncy5       </v>
          </cell>
          <cell r="C158">
            <v>0</v>
          </cell>
        </row>
        <row r="159">
          <cell r="A159">
            <v>336</v>
          </cell>
          <cell r="B159" t="str">
            <v xml:space="preserve">C14_ncy5       </v>
          </cell>
          <cell r="C159">
            <v>0</v>
          </cell>
        </row>
        <row r="160">
          <cell r="A160">
            <v>337</v>
          </cell>
          <cell r="B160" t="str">
            <v xml:space="preserve">C15_ncy5       </v>
          </cell>
          <cell r="C160">
            <v>0</v>
          </cell>
        </row>
        <row r="161">
          <cell r="A161">
            <v>338</v>
          </cell>
          <cell r="B161" t="str">
            <v xml:space="preserve">C16_ncy5       </v>
          </cell>
          <cell r="C161">
            <v>0</v>
          </cell>
        </row>
        <row r="162">
          <cell r="A162">
            <v>339</v>
          </cell>
          <cell r="B162" t="str">
            <v xml:space="preserve">C17_ncy5       </v>
          </cell>
          <cell r="C162">
            <v>0</v>
          </cell>
        </row>
        <row r="163">
          <cell r="A163">
            <v>340</v>
          </cell>
          <cell r="B163" t="str">
            <v xml:space="preserve">C18_ncy5       </v>
          </cell>
          <cell r="C163">
            <v>0</v>
          </cell>
        </row>
        <row r="164">
          <cell r="A164">
            <v>341</v>
          </cell>
          <cell r="B164" t="str">
            <v xml:space="preserve">C19_ncy5       </v>
          </cell>
          <cell r="C164">
            <v>0</v>
          </cell>
        </row>
        <row r="165">
          <cell r="A165">
            <v>342</v>
          </cell>
          <cell r="B165" t="str">
            <v xml:space="preserve">C20_ncy5       </v>
          </cell>
          <cell r="C165">
            <v>0</v>
          </cell>
        </row>
        <row r="166">
          <cell r="A166">
            <v>356</v>
          </cell>
          <cell r="B166" t="str">
            <v xml:space="preserve">C_9_ncy6       </v>
          </cell>
          <cell r="C166">
            <v>2E-3</v>
          </cell>
        </row>
        <row r="167">
          <cell r="A167">
            <v>357</v>
          </cell>
          <cell r="B167" t="str">
            <v xml:space="preserve">C10_ncy6       </v>
          </cell>
          <cell r="C167">
            <v>1E-3</v>
          </cell>
        </row>
        <row r="168">
          <cell r="A168">
            <v>358</v>
          </cell>
          <cell r="B168" t="str">
            <v xml:space="preserve">C11_ncy6       </v>
          </cell>
          <cell r="C168">
            <v>0</v>
          </cell>
        </row>
        <row r="169">
          <cell r="A169">
            <v>359</v>
          </cell>
          <cell r="B169" t="str">
            <v xml:space="preserve">C12_ncy6       </v>
          </cell>
          <cell r="C169">
            <v>0</v>
          </cell>
        </row>
        <row r="170">
          <cell r="A170">
            <v>360</v>
          </cell>
          <cell r="B170" t="str">
            <v xml:space="preserve">C13_ncy6       </v>
          </cell>
          <cell r="C170">
            <v>0</v>
          </cell>
        </row>
        <row r="171">
          <cell r="A171">
            <v>361</v>
          </cell>
          <cell r="B171" t="str">
            <v xml:space="preserve">C14_ncy6       </v>
          </cell>
          <cell r="C171">
            <v>0</v>
          </cell>
        </row>
        <row r="172">
          <cell r="A172">
            <v>362</v>
          </cell>
          <cell r="B172" t="str">
            <v xml:space="preserve">C15_ncy6       </v>
          </cell>
          <cell r="C172">
            <v>0</v>
          </cell>
        </row>
        <row r="173">
          <cell r="A173">
            <v>363</v>
          </cell>
          <cell r="B173" t="str">
            <v xml:space="preserve">C16_ncy6       </v>
          </cell>
          <cell r="C173">
            <v>0</v>
          </cell>
        </row>
        <row r="174">
          <cell r="A174">
            <v>364</v>
          </cell>
          <cell r="B174" t="str">
            <v xml:space="preserve">C17_ncy6       </v>
          </cell>
          <cell r="C174">
            <v>0</v>
          </cell>
        </row>
        <row r="175">
          <cell r="A175">
            <v>365</v>
          </cell>
          <cell r="B175" t="str">
            <v xml:space="preserve">C18_ncy6       </v>
          </cell>
          <cell r="C175">
            <v>0</v>
          </cell>
        </row>
        <row r="176">
          <cell r="A176">
            <v>366</v>
          </cell>
          <cell r="B176" t="str">
            <v xml:space="preserve">C19_ncy6       </v>
          </cell>
          <cell r="C176">
            <v>0</v>
          </cell>
        </row>
        <row r="177">
          <cell r="A177">
            <v>367</v>
          </cell>
          <cell r="B177" t="str">
            <v xml:space="preserve">C20_ncy6       </v>
          </cell>
          <cell r="C177">
            <v>0</v>
          </cell>
        </row>
        <row r="178">
          <cell r="A178">
            <v>368</v>
          </cell>
          <cell r="B178" t="str">
            <v xml:space="preserve">C21_ncy6       </v>
          </cell>
          <cell r="C178">
            <v>0</v>
          </cell>
        </row>
        <row r="179">
          <cell r="A179">
            <v>369</v>
          </cell>
          <cell r="B179" t="str">
            <v xml:space="preserve">C22_ncy6       </v>
          </cell>
          <cell r="C179">
            <v>0</v>
          </cell>
        </row>
        <row r="180">
          <cell r="A180">
            <v>381</v>
          </cell>
          <cell r="B180" t="str">
            <v xml:space="preserve">C_8_icy5       </v>
          </cell>
          <cell r="C180">
            <v>1.4999999999999999E-2</v>
          </cell>
        </row>
        <row r="181">
          <cell r="A181">
            <v>382</v>
          </cell>
          <cell r="B181" t="str">
            <v xml:space="preserve">C_9_icy5       </v>
          </cell>
          <cell r="C181">
            <v>5.0000000000000001E-3</v>
          </cell>
        </row>
        <row r="182">
          <cell r="A182">
            <v>383</v>
          </cell>
          <cell r="B182" t="str">
            <v xml:space="preserve">C10_icy5       </v>
          </cell>
          <cell r="C182">
            <v>4.0000000000000001E-3</v>
          </cell>
        </row>
        <row r="183">
          <cell r="A183">
            <v>384</v>
          </cell>
          <cell r="B183" t="str">
            <v xml:space="preserve">C11_icy5       </v>
          </cell>
          <cell r="C183">
            <v>2E-3</v>
          </cell>
        </row>
        <row r="184">
          <cell r="A184">
            <v>385</v>
          </cell>
          <cell r="B184" t="str">
            <v xml:space="preserve">C12_icy5       </v>
          </cell>
          <cell r="C184">
            <v>1E-3</v>
          </cell>
        </row>
        <row r="185">
          <cell r="A185">
            <v>386</v>
          </cell>
          <cell r="B185" t="str">
            <v xml:space="preserve">C13_icy5       </v>
          </cell>
          <cell r="C185">
            <v>0</v>
          </cell>
        </row>
        <row r="186">
          <cell r="A186">
            <v>387</v>
          </cell>
          <cell r="B186" t="str">
            <v xml:space="preserve">C14_icy5       </v>
          </cell>
          <cell r="C186">
            <v>0</v>
          </cell>
        </row>
        <row r="187">
          <cell r="A187">
            <v>388</v>
          </cell>
          <cell r="B187" t="str">
            <v xml:space="preserve">C15_icy5       </v>
          </cell>
          <cell r="C187">
            <v>0</v>
          </cell>
        </row>
        <row r="188">
          <cell r="A188">
            <v>389</v>
          </cell>
          <cell r="B188" t="str">
            <v xml:space="preserve">C16_icy5       </v>
          </cell>
          <cell r="C188">
            <v>0</v>
          </cell>
        </row>
        <row r="189">
          <cell r="A189">
            <v>390</v>
          </cell>
          <cell r="B189" t="str">
            <v xml:space="preserve">C17_icy5       </v>
          </cell>
          <cell r="C189">
            <v>0</v>
          </cell>
        </row>
        <row r="190">
          <cell r="A190">
            <v>391</v>
          </cell>
          <cell r="B190" t="str">
            <v xml:space="preserve">C18_icy5       </v>
          </cell>
          <cell r="C190">
            <v>0</v>
          </cell>
        </row>
        <row r="191">
          <cell r="A191">
            <v>392</v>
          </cell>
          <cell r="B191" t="str">
            <v xml:space="preserve">C19_icy5       </v>
          </cell>
          <cell r="C191">
            <v>0</v>
          </cell>
        </row>
        <row r="192">
          <cell r="A192">
            <v>393</v>
          </cell>
          <cell r="B192" t="str">
            <v xml:space="preserve">C20_icy5       </v>
          </cell>
          <cell r="C192">
            <v>0</v>
          </cell>
        </row>
        <row r="193">
          <cell r="A193">
            <v>394</v>
          </cell>
          <cell r="B193" t="str">
            <v xml:space="preserve">C21_icy5       </v>
          </cell>
          <cell r="C193">
            <v>0</v>
          </cell>
        </row>
        <row r="194">
          <cell r="A194">
            <v>395</v>
          </cell>
          <cell r="B194" t="str">
            <v xml:space="preserve">C22_icy5       </v>
          </cell>
          <cell r="C194">
            <v>0</v>
          </cell>
        </row>
        <row r="195">
          <cell r="A195">
            <v>396</v>
          </cell>
          <cell r="B195" t="str">
            <v xml:space="preserve">C23_icy5       </v>
          </cell>
          <cell r="C195">
            <v>0</v>
          </cell>
        </row>
        <row r="196">
          <cell r="A196">
            <v>397</v>
          </cell>
          <cell r="B196" t="str">
            <v xml:space="preserve">C24_icy5       </v>
          </cell>
          <cell r="C196">
            <v>0</v>
          </cell>
        </row>
        <row r="197">
          <cell r="A197">
            <v>398</v>
          </cell>
          <cell r="B197" t="str">
            <v xml:space="preserve">C25_icy5       </v>
          </cell>
          <cell r="C197">
            <v>0</v>
          </cell>
        </row>
        <row r="198">
          <cell r="A198">
            <v>407</v>
          </cell>
          <cell r="B198" t="str">
            <v xml:space="preserve">C_9_icy6       </v>
          </cell>
          <cell r="C198">
            <v>0.01</v>
          </cell>
        </row>
        <row r="199">
          <cell r="A199">
            <v>408</v>
          </cell>
          <cell r="B199" t="str">
            <v xml:space="preserve">C10_icy6       </v>
          </cell>
          <cell r="C199">
            <v>7.0000000000000001E-3</v>
          </cell>
        </row>
        <row r="200">
          <cell r="A200">
            <v>409</v>
          </cell>
          <cell r="B200" t="str">
            <v xml:space="preserve">C11_icy6       </v>
          </cell>
          <cell r="C200">
            <v>4.0000000000000001E-3</v>
          </cell>
        </row>
        <row r="201">
          <cell r="A201">
            <v>410</v>
          </cell>
          <cell r="B201" t="str">
            <v xml:space="preserve">C12_icy6       </v>
          </cell>
          <cell r="C201">
            <v>2E-3</v>
          </cell>
        </row>
        <row r="202">
          <cell r="A202">
            <v>411</v>
          </cell>
          <cell r="B202" t="str">
            <v xml:space="preserve">C13_icy6       </v>
          </cell>
          <cell r="C202">
            <v>1E-3</v>
          </cell>
        </row>
        <row r="203">
          <cell r="A203">
            <v>412</v>
          </cell>
          <cell r="B203" t="str">
            <v xml:space="preserve">C14_icy6       </v>
          </cell>
          <cell r="C203">
            <v>0</v>
          </cell>
        </row>
        <row r="204">
          <cell r="A204">
            <v>413</v>
          </cell>
          <cell r="B204" t="str">
            <v xml:space="preserve">C15_icy6       </v>
          </cell>
          <cell r="C204">
            <v>0</v>
          </cell>
        </row>
        <row r="205">
          <cell r="A205">
            <v>414</v>
          </cell>
          <cell r="B205" t="str">
            <v xml:space="preserve">C16_icy6       </v>
          </cell>
          <cell r="C205">
            <v>0</v>
          </cell>
        </row>
        <row r="206">
          <cell r="A206">
            <v>415</v>
          </cell>
          <cell r="B206" t="str">
            <v xml:space="preserve">C17_icy6       </v>
          </cell>
          <cell r="C206">
            <v>0</v>
          </cell>
        </row>
        <row r="207">
          <cell r="A207">
            <v>416</v>
          </cell>
          <cell r="B207" t="str">
            <v xml:space="preserve">C18_icy6       </v>
          </cell>
          <cell r="C207">
            <v>0</v>
          </cell>
        </row>
        <row r="208">
          <cell r="A208">
            <v>417</v>
          </cell>
          <cell r="B208" t="str">
            <v xml:space="preserve">C19_icy6       </v>
          </cell>
          <cell r="C208">
            <v>0</v>
          </cell>
        </row>
        <row r="209">
          <cell r="A209">
            <v>418</v>
          </cell>
          <cell r="B209" t="str">
            <v xml:space="preserve">C20_icy6       </v>
          </cell>
          <cell r="C209">
            <v>0</v>
          </cell>
        </row>
        <row r="210">
          <cell r="A210">
            <v>419</v>
          </cell>
          <cell r="B210" t="str">
            <v xml:space="preserve">C21_icy6       </v>
          </cell>
          <cell r="C210">
            <v>0</v>
          </cell>
        </row>
        <row r="211">
          <cell r="A211">
            <v>420</v>
          </cell>
          <cell r="B211" t="str">
            <v xml:space="preserve">C22_icy6       </v>
          </cell>
          <cell r="C211">
            <v>0</v>
          </cell>
        </row>
        <row r="212">
          <cell r="A212">
            <v>421</v>
          </cell>
          <cell r="B212" t="str">
            <v xml:space="preserve">C23_icy6       </v>
          </cell>
          <cell r="C212">
            <v>0</v>
          </cell>
        </row>
        <row r="213">
          <cell r="A213">
            <v>422</v>
          </cell>
          <cell r="B213" t="str">
            <v xml:space="preserve">C24_icy6       </v>
          </cell>
          <cell r="C213">
            <v>0</v>
          </cell>
        </row>
        <row r="214">
          <cell r="A214">
            <v>423</v>
          </cell>
          <cell r="B214" t="str">
            <v xml:space="preserve">C25_icy6       </v>
          </cell>
          <cell r="C214">
            <v>0</v>
          </cell>
        </row>
        <row r="215">
          <cell r="A215">
            <v>432</v>
          </cell>
          <cell r="B215" t="str">
            <v xml:space="preserve">C11_2naf       </v>
          </cell>
          <cell r="C215">
            <v>2.3E-2</v>
          </cell>
        </row>
        <row r="216">
          <cell r="A216">
            <v>433</v>
          </cell>
          <cell r="B216" t="str">
            <v xml:space="preserve">C12_2naf       </v>
          </cell>
          <cell r="C216">
            <v>1.0999999999999999E-2</v>
          </cell>
        </row>
        <row r="217">
          <cell r="A217">
            <v>434</v>
          </cell>
          <cell r="B217" t="str">
            <v xml:space="preserve">C13_2naf       </v>
          </cell>
          <cell r="C217">
            <v>4.0000000000000001E-3</v>
          </cell>
        </row>
        <row r="218">
          <cell r="A218">
            <v>435</v>
          </cell>
          <cell r="B218" t="str">
            <v xml:space="preserve">C14_2naf       </v>
          </cell>
          <cell r="C218">
            <v>2E-3</v>
          </cell>
        </row>
        <row r="219">
          <cell r="A219">
            <v>436</v>
          </cell>
          <cell r="B219" t="str">
            <v xml:space="preserve">C15_2naf       </v>
          </cell>
          <cell r="C219">
            <v>1E-3</v>
          </cell>
        </row>
        <row r="220">
          <cell r="A220">
            <v>437</v>
          </cell>
          <cell r="B220" t="str">
            <v xml:space="preserve">C16_2naf       </v>
          </cell>
          <cell r="C220">
            <v>0</v>
          </cell>
        </row>
        <row r="221">
          <cell r="A221">
            <v>438</v>
          </cell>
          <cell r="B221" t="str">
            <v xml:space="preserve">C17_2naf       </v>
          </cell>
          <cell r="C221">
            <v>0</v>
          </cell>
        </row>
        <row r="222">
          <cell r="A222">
            <v>439</v>
          </cell>
          <cell r="B222" t="str">
            <v xml:space="preserve">C18_2naf       </v>
          </cell>
          <cell r="C222">
            <v>0</v>
          </cell>
        </row>
        <row r="223">
          <cell r="A223">
            <v>440</v>
          </cell>
          <cell r="B223" t="str">
            <v xml:space="preserve">C19_2naf       </v>
          </cell>
          <cell r="C223">
            <v>0</v>
          </cell>
        </row>
        <row r="224">
          <cell r="A224">
            <v>441</v>
          </cell>
          <cell r="B224" t="str">
            <v xml:space="preserve">C20_2naf       </v>
          </cell>
          <cell r="C224">
            <v>0</v>
          </cell>
        </row>
        <row r="225">
          <cell r="A225">
            <v>442</v>
          </cell>
          <cell r="B225" t="str">
            <v xml:space="preserve">C21_2naf       </v>
          </cell>
          <cell r="C225">
            <v>0</v>
          </cell>
        </row>
        <row r="226">
          <cell r="A226">
            <v>443</v>
          </cell>
          <cell r="B226" t="str">
            <v xml:space="preserve">C22_2naf       </v>
          </cell>
          <cell r="C226">
            <v>0</v>
          </cell>
        </row>
        <row r="227">
          <cell r="A227">
            <v>444</v>
          </cell>
          <cell r="B227" t="str">
            <v xml:space="preserve">C23_2naf       </v>
          </cell>
          <cell r="C227">
            <v>0</v>
          </cell>
        </row>
        <row r="228">
          <cell r="A228">
            <v>445</v>
          </cell>
          <cell r="B228" t="str">
            <v xml:space="preserve">C24_2naf       </v>
          </cell>
          <cell r="C228">
            <v>0</v>
          </cell>
        </row>
        <row r="229">
          <cell r="A229">
            <v>455</v>
          </cell>
          <cell r="B229" t="str">
            <v xml:space="preserve">C15_3naf       </v>
          </cell>
          <cell r="C229">
            <v>1E-3</v>
          </cell>
        </row>
        <row r="230">
          <cell r="A230">
            <v>456</v>
          </cell>
          <cell r="B230" t="str">
            <v xml:space="preserve">C16_3naf       </v>
          </cell>
          <cell r="C230">
            <v>0</v>
          </cell>
        </row>
        <row r="231">
          <cell r="A231">
            <v>457</v>
          </cell>
          <cell r="B231" t="str">
            <v xml:space="preserve">C17_3naf       </v>
          </cell>
          <cell r="C231">
            <v>0</v>
          </cell>
        </row>
        <row r="232">
          <cell r="A232">
            <v>458</v>
          </cell>
          <cell r="B232" t="str">
            <v xml:space="preserve">C18_3naf       </v>
          </cell>
          <cell r="C232">
            <v>0</v>
          </cell>
        </row>
        <row r="233">
          <cell r="A233">
            <v>459</v>
          </cell>
          <cell r="B233" t="str">
            <v xml:space="preserve">C19_3naf       </v>
          </cell>
          <cell r="C233">
            <v>0</v>
          </cell>
        </row>
        <row r="234">
          <cell r="A234">
            <v>460</v>
          </cell>
          <cell r="B234" t="str">
            <v xml:space="preserve">C20_3naf       </v>
          </cell>
          <cell r="C234">
            <v>0</v>
          </cell>
        </row>
        <row r="235">
          <cell r="A235">
            <v>461</v>
          </cell>
          <cell r="B235" t="str">
            <v xml:space="preserve">C21_3naf       </v>
          </cell>
          <cell r="C235">
            <v>0</v>
          </cell>
        </row>
        <row r="236">
          <cell r="A236">
            <v>462</v>
          </cell>
          <cell r="B236" t="str">
            <v xml:space="preserve">C22_3naf       </v>
          </cell>
          <cell r="C236">
            <v>0</v>
          </cell>
        </row>
        <row r="237">
          <cell r="A237">
            <v>463</v>
          </cell>
          <cell r="B237" t="str">
            <v xml:space="preserve">C23_3naf       </v>
          </cell>
          <cell r="C237">
            <v>0</v>
          </cell>
        </row>
        <row r="238">
          <cell r="A238">
            <v>464</v>
          </cell>
          <cell r="B238" t="str">
            <v xml:space="preserve">C24_3naf       </v>
          </cell>
          <cell r="C238">
            <v>0</v>
          </cell>
        </row>
        <row r="239">
          <cell r="A239">
            <v>489</v>
          </cell>
          <cell r="B239" t="str">
            <v xml:space="preserve">C_9_1aro       </v>
          </cell>
          <cell r="C239">
            <v>7.0000000000000001E-3</v>
          </cell>
        </row>
        <row r="240">
          <cell r="A240">
            <v>490</v>
          </cell>
          <cell r="B240" t="str">
            <v xml:space="preserve">C10_1aro       </v>
          </cell>
          <cell r="C240">
            <v>4.0000000000000001E-3</v>
          </cell>
        </row>
        <row r="241">
          <cell r="A241">
            <v>491</v>
          </cell>
          <cell r="B241" t="str">
            <v xml:space="preserve">C11_1aro       </v>
          </cell>
          <cell r="C241">
            <v>3.0000000000000001E-3</v>
          </cell>
        </row>
        <row r="242">
          <cell r="A242">
            <v>492</v>
          </cell>
          <cell r="B242" t="str">
            <v xml:space="preserve">C12_1aro       </v>
          </cell>
          <cell r="C242">
            <v>1E-3</v>
          </cell>
        </row>
        <row r="243">
          <cell r="A243">
            <v>493</v>
          </cell>
          <cell r="B243" t="str">
            <v xml:space="preserve">C13_1aro       </v>
          </cell>
          <cell r="C243">
            <v>0</v>
          </cell>
        </row>
        <row r="244">
          <cell r="A244">
            <v>494</v>
          </cell>
          <cell r="B244" t="str">
            <v xml:space="preserve">C14_1aro       </v>
          </cell>
          <cell r="C244">
            <v>0</v>
          </cell>
        </row>
        <row r="245">
          <cell r="A245">
            <v>495</v>
          </cell>
          <cell r="B245" t="str">
            <v xml:space="preserve">C15_1aro       </v>
          </cell>
          <cell r="C245">
            <v>0</v>
          </cell>
        </row>
        <row r="246">
          <cell r="A246">
            <v>496</v>
          </cell>
          <cell r="B246" t="str">
            <v xml:space="preserve">C16_1aro       </v>
          </cell>
          <cell r="C246">
            <v>0</v>
          </cell>
        </row>
        <row r="247">
          <cell r="A247">
            <v>497</v>
          </cell>
          <cell r="B247" t="str">
            <v xml:space="preserve">C17_1aro       </v>
          </cell>
          <cell r="C247">
            <v>0</v>
          </cell>
        </row>
        <row r="248">
          <cell r="A248">
            <v>498</v>
          </cell>
          <cell r="B248" t="str">
            <v xml:space="preserve">C18_1aro       </v>
          </cell>
          <cell r="C248">
            <v>0</v>
          </cell>
        </row>
        <row r="249">
          <cell r="A249">
            <v>499</v>
          </cell>
          <cell r="B249" t="str">
            <v xml:space="preserve">C19_1aro       </v>
          </cell>
          <cell r="C249">
            <v>0</v>
          </cell>
        </row>
        <row r="250">
          <cell r="A250">
            <v>500</v>
          </cell>
          <cell r="B250" t="str">
            <v xml:space="preserve">C20_1aro       </v>
          </cell>
          <cell r="C250">
            <v>0</v>
          </cell>
        </row>
        <row r="251">
          <cell r="A251">
            <v>501</v>
          </cell>
          <cell r="B251" t="str">
            <v xml:space="preserve">C21_1aro       </v>
          </cell>
          <cell r="C251">
            <v>0</v>
          </cell>
        </row>
        <row r="252">
          <cell r="A252">
            <v>502</v>
          </cell>
          <cell r="B252" t="str">
            <v xml:space="preserve">C22_1aro       </v>
          </cell>
          <cell r="C252">
            <v>0</v>
          </cell>
        </row>
        <row r="253">
          <cell r="A253">
            <v>503</v>
          </cell>
          <cell r="B253" t="str">
            <v xml:space="preserve">C23_1aro       </v>
          </cell>
          <cell r="C253">
            <v>0</v>
          </cell>
        </row>
        <row r="254">
          <cell r="A254">
            <v>514</v>
          </cell>
          <cell r="B254" t="str">
            <v xml:space="preserve">C10_iaro       </v>
          </cell>
          <cell r="C254">
            <v>0.04</v>
          </cell>
        </row>
        <row r="255">
          <cell r="A255">
            <v>515</v>
          </cell>
          <cell r="B255" t="str">
            <v xml:space="preserve">C11_iaro       </v>
          </cell>
          <cell r="C255">
            <v>1.2E-2</v>
          </cell>
        </row>
        <row r="256">
          <cell r="A256">
            <v>516</v>
          </cell>
          <cell r="B256" t="str">
            <v xml:space="preserve">C12_iaro       </v>
          </cell>
          <cell r="C256">
            <v>6.0000000000000001E-3</v>
          </cell>
        </row>
        <row r="257">
          <cell r="A257">
            <v>517</v>
          </cell>
          <cell r="B257" t="str">
            <v xml:space="preserve">C13_iaro       </v>
          </cell>
          <cell r="C257">
            <v>2E-3</v>
          </cell>
        </row>
        <row r="258">
          <cell r="A258">
            <v>518</v>
          </cell>
          <cell r="B258" t="str">
            <v xml:space="preserve">C14_iaro       </v>
          </cell>
          <cell r="C258">
            <v>1E-3</v>
          </cell>
        </row>
        <row r="259">
          <cell r="A259">
            <v>519</v>
          </cell>
          <cell r="B259" t="str">
            <v xml:space="preserve">C15_iaro       </v>
          </cell>
          <cell r="C259">
            <v>0</v>
          </cell>
        </row>
        <row r="260">
          <cell r="A260">
            <v>520</v>
          </cell>
          <cell r="B260" t="str">
            <v xml:space="preserve">C16_iaro       </v>
          </cell>
          <cell r="C260">
            <v>0</v>
          </cell>
        </row>
        <row r="261">
          <cell r="A261">
            <v>521</v>
          </cell>
          <cell r="B261" t="str">
            <v xml:space="preserve">C17_iaro       </v>
          </cell>
          <cell r="C261">
            <v>0</v>
          </cell>
        </row>
        <row r="262">
          <cell r="A262">
            <v>522</v>
          </cell>
          <cell r="B262" t="str">
            <v xml:space="preserve">C18_iaro       </v>
          </cell>
          <cell r="C262">
            <v>0</v>
          </cell>
        </row>
        <row r="263">
          <cell r="A263">
            <v>523</v>
          </cell>
          <cell r="B263" t="str">
            <v xml:space="preserve">C19_iaro       </v>
          </cell>
          <cell r="C263">
            <v>0</v>
          </cell>
        </row>
        <row r="264">
          <cell r="A264">
            <v>524</v>
          </cell>
          <cell r="B264" t="str">
            <v xml:space="preserve">C20_iaro       </v>
          </cell>
          <cell r="C264">
            <v>0</v>
          </cell>
        </row>
        <row r="265">
          <cell r="A265">
            <v>525</v>
          </cell>
          <cell r="B265" t="str">
            <v xml:space="preserve">C21_iaro       </v>
          </cell>
          <cell r="C265">
            <v>0</v>
          </cell>
        </row>
        <row r="266">
          <cell r="A266">
            <v>526</v>
          </cell>
          <cell r="B266" t="str">
            <v xml:space="preserve">C22_iaro       </v>
          </cell>
          <cell r="C266">
            <v>0</v>
          </cell>
        </row>
        <row r="267">
          <cell r="A267">
            <v>527</v>
          </cell>
          <cell r="B267" t="str">
            <v xml:space="preserve">C23_iaro       </v>
          </cell>
          <cell r="C267">
            <v>0</v>
          </cell>
        </row>
        <row r="268">
          <cell r="A268">
            <v>528</v>
          </cell>
          <cell r="B268" t="str">
            <v xml:space="preserve">C24_iaro       </v>
          </cell>
          <cell r="C268">
            <v>0</v>
          </cell>
        </row>
        <row r="269">
          <cell r="A269">
            <v>538</v>
          </cell>
          <cell r="B269" t="str">
            <v xml:space="preserve">C12_2aro       </v>
          </cell>
          <cell r="C269">
            <v>5.8000000000000003E-2</v>
          </cell>
        </row>
        <row r="270">
          <cell r="A270">
            <v>539</v>
          </cell>
          <cell r="B270" t="str">
            <v xml:space="preserve">C13_2aro       </v>
          </cell>
          <cell r="C270">
            <v>4.4999999999999998E-2</v>
          </cell>
        </row>
        <row r="271">
          <cell r="A271">
            <v>540</v>
          </cell>
          <cell r="B271" t="str">
            <v xml:space="preserve">C14_2aro       </v>
          </cell>
          <cell r="C271">
            <v>0.03</v>
          </cell>
        </row>
        <row r="272">
          <cell r="A272">
            <v>541</v>
          </cell>
          <cell r="B272" t="str">
            <v xml:space="preserve">C15_2aro       </v>
          </cell>
          <cell r="C272">
            <v>2.5000000000000001E-2</v>
          </cell>
        </row>
        <row r="273">
          <cell r="A273">
            <v>542</v>
          </cell>
          <cell r="B273" t="str">
            <v xml:space="preserve">C16_2aro       </v>
          </cell>
          <cell r="C273">
            <v>2.1999999999999999E-2</v>
          </cell>
        </row>
        <row r="274">
          <cell r="A274">
            <v>543</v>
          </cell>
          <cell r="B274" t="str">
            <v xml:space="preserve">C17_2aro       </v>
          </cell>
          <cell r="C274">
            <v>1.9E-2</v>
          </cell>
        </row>
        <row r="275">
          <cell r="A275">
            <v>544</v>
          </cell>
          <cell r="B275" t="str">
            <v xml:space="preserve">C18_2aro       </v>
          </cell>
          <cell r="C275">
            <v>5.0000000000000001E-3</v>
          </cell>
        </row>
        <row r="276">
          <cell r="A276">
            <v>545</v>
          </cell>
          <cell r="B276" t="str">
            <v xml:space="preserve">C19_2aro       </v>
          </cell>
          <cell r="C276">
            <v>4.0000000000000001E-3</v>
          </cell>
        </row>
        <row r="277">
          <cell r="A277">
            <v>546</v>
          </cell>
          <cell r="B277" t="str">
            <v xml:space="preserve">C20_2aro       </v>
          </cell>
          <cell r="C277">
            <v>3.0000000000000001E-3</v>
          </cell>
        </row>
        <row r="278">
          <cell r="A278">
            <v>547</v>
          </cell>
          <cell r="B278" t="str">
            <v xml:space="preserve">C21_2aro       </v>
          </cell>
          <cell r="C278">
            <v>2E-3</v>
          </cell>
        </row>
        <row r="279">
          <cell r="A279">
            <v>548</v>
          </cell>
          <cell r="B279" t="str">
            <v xml:space="preserve">C22_2aro       </v>
          </cell>
          <cell r="C279">
            <v>2E-3</v>
          </cell>
        </row>
        <row r="280">
          <cell r="A280">
            <v>560</v>
          </cell>
          <cell r="B280" t="str">
            <v xml:space="preserve">C15_3aro       </v>
          </cell>
          <cell r="C280">
            <v>4.0000000000000001E-3</v>
          </cell>
        </row>
        <row r="281">
          <cell r="A281">
            <v>561</v>
          </cell>
          <cell r="B281" t="str">
            <v xml:space="preserve">C16_3aro       </v>
          </cell>
          <cell r="C281">
            <v>4.0000000000000001E-3</v>
          </cell>
        </row>
        <row r="282">
          <cell r="A282">
            <v>562</v>
          </cell>
          <cell r="B282" t="str">
            <v xml:space="preserve">C17_3aro       </v>
          </cell>
          <cell r="C282">
            <v>3.0000000000000001E-3</v>
          </cell>
        </row>
        <row r="283">
          <cell r="A283">
            <v>563</v>
          </cell>
          <cell r="B283" t="str">
            <v xml:space="preserve">C18_3aro       </v>
          </cell>
          <cell r="C283">
            <v>2E-3</v>
          </cell>
        </row>
        <row r="284">
          <cell r="A284">
            <v>564</v>
          </cell>
          <cell r="B284" t="str">
            <v xml:space="preserve">C19_3aro       </v>
          </cell>
          <cell r="C284">
            <v>2E-3</v>
          </cell>
        </row>
        <row r="285">
          <cell r="A285">
            <v>579</v>
          </cell>
          <cell r="B285" t="str">
            <v xml:space="preserve">C11_naro       </v>
          </cell>
          <cell r="C285">
            <v>9.7000000000000003E-2</v>
          </cell>
        </row>
        <row r="286">
          <cell r="A286">
            <v>580</v>
          </cell>
          <cell r="B286" t="str">
            <v xml:space="preserve">C12_naro       </v>
          </cell>
          <cell r="C286">
            <v>3.9E-2</v>
          </cell>
        </row>
        <row r="287">
          <cell r="A287">
            <v>581</v>
          </cell>
          <cell r="B287" t="str">
            <v xml:space="preserve">C13_naro       </v>
          </cell>
          <cell r="C287">
            <v>2.8000000000000001E-2</v>
          </cell>
        </row>
        <row r="288">
          <cell r="A288">
            <v>582</v>
          </cell>
          <cell r="B288" t="str">
            <v xml:space="preserve">C14_naro       </v>
          </cell>
          <cell r="C288">
            <v>1.9E-2</v>
          </cell>
        </row>
        <row r="289">
          <cell r="A289">
            <v>583</v>
          </cell>
          <cell r="B289" t="str">
            <v xml:space="preserve">C15_naro       </v>
          </cell>
          <cell r="C289">
            <v>8.9999999999999993E-3</v>
          </cell>
        </row>
        <row r="290">
          <cell r="A290">
            <v>584</v>
          </cell>
          <cell r="B290" t="str">
            <v xml:space="preserve">C16_naro       </v>
          </cell>
          <cell r="C290">
            <v>3.0000000000000001E-3</v>
          </cell>
        </row>
        <row r="291">
          <cell r="A291">
            <v>585</v>
          </cell>
          <cell r="B291" t="str">
            <v xml:space="preserve">C17_naro       </v>
          </cell>
          <cell r="C291">
            <v>2E-3</v>
          </cell>
        </row>
        <row r="292">
          <cell r="A292">
            <v>586</v>
          </cell>
          <cell r="B292" t="str">
            <v xml:space="preserve">C18_naro       </v>
          </cell>
          <cell r="C292">
            <v>0</v>
          </cell>
        </row>
        <row r="293">
          <cell r="A293">
            <v>587</v>
          </cell>
          <cell r="B293" t="str">
            <v xml:space="preserve">C19_naro       </v>
          </cell>
          <cell r="C293">
            <v>0</v>
          </cell>
        </row>
        <row r="294">
          <cell r="A294">
            <v>588</v>
          </cell>
          <cell r="B294" t="str">
            <v xml:space="preserve">C20_naro       </v>
          </cell>
          <cell r="C294">
            <v>0</v>
          </cell>
        </row>
        <row r="295">
          <cell r="A295">
            <v>589</v>
          </cell>
          <cell r="B295" t="str">
            <v xml:space="preserve">C21_naro       </v>
          </cell>
          <cell r="C295">
            <v>0</v>
          </cell>
        </row>
        <row r="296">
          <cell r="A296">
            <v>590</v>
          </cell>
          <cell r="B296" t="str">
            <v xml:space="preserve">C22_naro       </v>
          </cell>
          <cell r="C296">
            <v>0</v>
          </cell>
        </row>
        <row r="297">
          <cell r="A297">
            <v>591</v>
          </cell>
          <cell r="B297" t="str">
            <v xml:space="preserve">C23_naro       </v>
          </cell>
          <cell r="C297">
            <v>0</v>
          </cell>
        </row>
        <row r="298">
          <cell r="A298">
            <v>592</v>
          </cell>
          <cell r="B298" t="str">
            <v xml:space="preserve">C24_naro       </v>
          </cell>
          <cell r="C298">
            <v>0</v>
          </cell>
        </row>
        <row r="299">
          <cell r="A299">
            <v>602</v>
          </cell>
          <cell r="B299" t="str">
            <v xml:space="preserve">C10_naol       </v>
          </cell>
          <cell r="C299">
            <v>0.11899999999999999</v>
          </cell>
        </row>
        <row r="300">
          <cell r="A300">
            <v>603</v>
          </cell>
          <cell r="B300" t="str">
            <v xml:space="preserve">C10_2naf       </v>
          </cell>
          <cell r="C300">
            <v>0.109</v>
          </cell>
        </row>
        <row r="301">
          <cell r="A301">
            <v>604</v>
          </cell>
          <cell r="B301" t="str">
            <v xml:space="preserve">C14_3naf       </v>
          </cell>
          <cell r="C301">
            <v>5.0000000000000001E-3</v>
          </cell>
        </row>
        <row r="302">
          <cell r="A302">
            <v>606</v>
          </cell>
          <cell r="B302" t="str">
            <v xml:space="preserve">C14_3aro       </v>
          </cell>
          <cell r="C302">
            <v>1.2E-2</v>
          </cell>
        </row>
        <row r="303">
          <cell r="A303">
            <v>607</v>
          </cell>
          <cell r="B303" t="str">
            <v xml:space="preserve">C10_naro       </v>
          </cell>
          <cell r="C303">
            <v>0.129</v>
          </cell>
        </row>
        <row r="304">
          <cell r="A304">
            <v>617</v>
          </cell>
          <cell r="B304" t="str">
            <v xml:space="preserve">C_7_223t       </v>
          </cell>
          <cell r="C304">
            <v>0</v>
          </cell>
        </row>
        <row r="305">
          <cell r="A305">
            <v>621</v>
          </cell>
          <cell r="B305" t="str">
            <v xml:space="preserve">C_8_34dm       </v>
          </cell>
          <cell r="C305">
            <v>2E-3</v>
          </cell>
        </row>
        <row r="306">
          <cell r="A306">
            <v>622</v>
          </cell>
          <cell r="B306" t="str">
            <v xml:space="preserve">C_9_34dm       </v>
          </cell>
          <cell r="C306">
            <v>1E-3</v>
          </cell>
        </row>
        <row r="307">
          <cell r="A307">
            <v>623</v>
          </cell>
          <cell r="B307" t="str">
            <v xml:space="preserve">C10_34dm       </v>
          </cell>
          <cell r="C307">
            <v>0</v>
          </cell>
        </row>
        <row r="308">
          <cell r="A308">
            <v>624</v>
          </cell>
          <cell r="B308" t="str">
            <v xml:space="preserve">C_8_234t       </v>
          </cell>
          <cell r="C308">
            <v>1E-3</v>
          </cell>
        </row>
        <row r="309">
          <cell r="A309">
            <v>625</v>
          </cell>
          <cell r="B309" t="str">
            <v xml:space="preserve">C_9_234t       </v>
          </cell>
          <cell r="C309">
            <v>0</v>
          </cell>
        </row>
        <row r="310">
          <cell r="A310">
            <v>626</v>
          </cell>
          <cell r="B310" t="str">
            <v xml:space="preserve">C10_234t       </v>
          </cell>
          <cell r="C310">
            <v>0</v>
          </cell>
        </row>
        <row r="311">
          <cell r="A311">
            <v>627</v>
          </cell>
          <cell r="B311" t="str">
            <v xml:space="preserve">C_8_2m3e       </v>
          </cell>
          <cell r="C311">
            <v>1E-3</v>
          </cell>
        </row>
        <row r="312">
          <cell r="A312">
            <v>628</v>
          </cell>
          <cell r="B312" t="str">
            <v xml:space="preserve">C_9_2m3e       </v>
          </cell>
          <cell r="C312">
            <v>0</v>
          </cell>
        </row>
        <row r="313">
          <cell r="A313">
            <v>629</v>
          </cell>
          <cell r="B313" t="str">
            <v xml:space="preserve">C10_2m3e       </v>
          </cell>
          <cell r="C313">
            <v>0</v>
          </cell>
        </row>
        <row r="314">
          <cell r="A314">
            <v>630</v>
          </cell>
          <cell r="B314" t="str">
            <v xml:space="preserve">dm_cyC5        </v>
          </cell>
          <cell r="C314">
            <v>0.23200000000000001</v>
          </cell>
        </row>
        <row r="315">
          <cell r="A315">
            <v>631</v>
          </cell>
          <cell r="B315" t="str">
            <v xml:space="preserve">tm_cyC5        </v>
          </cell>
          <cell r="C315">
            <v>4.5999999999999999E-2</v>
          </cell>
        </row>
        <row r="316">
          <cell r="A316">
            <v>632</v>
          </cell>
          <cell r="B316" t="str">
            <v xml:space="preserve">C4H4           </v>
          </cell>
          <cell r="C316">
            <v>0.14899999999999999</v>
          </cell>
        </row>
        <row r="317">
          <cell r="A317">
            <v>633</v>
          </cell>
          <cell r="B317" t="str">
            <v xml:space="preserve">tm_cyC6        </v>
          </cell>
          <cell r="C317">
            <v>0.03</v>
          </cell>
        </row>
        <row r="318">
          <cell r="A318">
            <v>634</v>
          </cell>
          <cell r="B318" t="str">
            <v xml:space="preserve">tm_Benz        </v>
          </cell>
          <cell r="C318">
            <v>0</v>
          </cell>
        </row>
        <row r="319">
          <cell r="A319">
            <v>669</v>
          </cell>
          <cell r="B319" t="str">
            <v xml:space="preserve">IC16_ole       </v>
          </cell>
          <cell r="C319">
            <v>0</v>
          </cell>
        </row>
        <row r="320">
          <cell r="A320">
            <v>670</v>
          </cell>
          <cell r="B320" t="str">
            <v xml:space="preserve">IC17_ole       </v>
          </cell>
          <cell r="C320">
            <v>0</v>
          </cell>
        </row>
        <row r="321">
          <cell r="A321">
            <v>671</v>
          </cell>
          <cell r="B321" t="str">
            <v xml:space="preserve">IC18_ole       </v>
          </cell>
          <cell r="C321">
            <v>0</v>
          </cell>
        </row>
        <row r="322">
          <cell r="A322">
            <v>672</v>
          </cell>
          <cell r="B322" t="str">
            <v xml:space="preserve">IC19_ole       </v>
          </cell>
          <cell r="C322">
            <v>0</v>
          </cell>
        </row>
        <row r="323">
          <cell r="A323">
            <v>673</v>
          </cell>
          <cell r="B323" t="str">
            <v xml:space="preserve">IC20_ole       </v>
          </cell>
          <cell r="C323">
            <v>0</v>
          </cell>
        </row>
        <row r="324">
          <cell r="A324">
            <v>686</v>
          </cell>
          <cell r="B324" t="str">
            <v xml:space="preserve">anthrace       </v>
          </cell>
          <cell r="C324">
            <v>0.17399999999999999</v>
          </cell>
        </row>
        <row r="325">
          <cell r="A325">
            <v>687</v>
          </cell>
          <cell r="B325" t="str">
            <v xml:space="preserve">phenantr       </v>
          </cell>
          <cell r="C325">
            <v>0.11600000000000001</v>
          </cell>
        </row>
        <row r="326">
          <cell r="A326">
            <v>690</v>
          </cell>
          <cell r="B326" t="str">
            <v xml:space="preserve">pyrene         </v>
          </cell>
          <cell r="C326">
            <v>0.152</v>
          </cell>
        </row>
        <row r="327">
          <cell r="A327">
            <v>691</v>
          </cell>
          <cell r="B327" t="str">
            <v xml:space="preserve">C17_4aro       </v>
          </cell>
          <cell r="C327">
            <v>5.8999999999999997E-2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54"/>
  <sheetViews>
    <sheetView tabSelected="1" topLeftCell="A6" zoomScale="75" zoomScaleNormal="75" workbookViewId="0">
      <selection activeCell="J30" sqref="J30"/>
    </sheetView>
  </sheetViews>
  <sheetFormatPr defaultRowHeight="15" x14ac:dyDescent="0.25"/>
  <cols>
    <col min="1" max="1" width="59.5703125" style="1" bestFit="1" customWidth="1"/>
    <col min="2" max="2" width="19.140625" style="2" customWidth="1"/>
    <col min="3" max="3" width="18.5703125" style="2" customWidth="1"/>
    <col min="4" max="4" width="9.140625" style="1"/>
    <col min="5" max="5" width="8.5703125" style="1" customWidth="1"/>
    <col min="6" max="6" width="2.85546875" style="1" customWidth="1"/>
    <col min="7" max="8" width="2.28515625" style="1" customWidth="1"/>
    <col min="9" max="9" width="37.140625" style="1" customWidth="1"/>
    <col min="10" max="10" width="22.7109375" style="1" bestFit="1" customWidth="1"/>
    <col min="11" max="11" width="28.42578125" style="1" bestFit="1" customWidth="1"/>
    <col min="12" max="12" width="18.28515625" style="1" bestFit="1" customWidth="1"/>
    <col min="13" max="13" width="27.85546875" style="1" bestFit="1" customWidth="1"/>
    <col min="14" max="14" width="28.42578125" style="1" customWidth="1"/>
    <col min="15" max="15" width="17" style="1" bestFit="1" customWidth="1"/>
    <col min="16" max="17" width="22.28515625" style="1" bestFit="1" customWidth="1"/>
    <col min="18" max="18" width="15.140625" style="1" bestFit="1" customWidth="1"/>
    <col min="19" max="16384" width="9.140625" style="1"/>
  </cols>
  <sheetData>
    <row r="1" spans="1:14" x14ac:dyDescent="0.25">
      <c r="B1" s="37" t="s">
        <v>0</v>
      </c>
      <c r="C1" s="37" t="s">
        <v>2</v>
      </c>
    </row>
    <row r="2" spans="1:14" x14ac:dyDescent="0.25">
      <c r="A2" s="22" t="s">
        <v>100</v>
      </c>
    </row>
    <row r="3" spans="1:14" x14ac:dyDescent="0.25">
      <c r="A3" s="5" t="s">
        <v>3</v>
      </c>
      <c r="B3" s="26">
        <v>1540</v>
      </c>
      <c r="C3" s="27">
        <v>1540</v>
      </c>
    </row>
    <row r="4" spans="1:14" x14ac:dyDescent="0.25">
      <c r="A4" s="8" t="s">
        <v>4</v>
      </c>
      <c r="B4" s="15">
        <v>816.7</v>
      </c>
      <c r="C4" s="16">
        <v>724.9</v>
      </c>
    </row>
    <row r="5" spans="1:14" x14ac:dyDescent="0.25">
      <c r="A5" s="8" t="s">
        <v>9</v>
      </c>
      <c r="B5" s="9">
        <f>'Yields simulation'!C5</f>
        <v>29.594000000000001</v>
      </c>
      <c r="C5" s="10">
        <f>'Yields simulation'!E5</f>
        <v>33.305999999999997</v>
      </c>
    </row>
    <row r="6" spans="1:14" x14ac:dyDescent="0.25">
      <c r="A6" s="11" t="s">
        <v>6</v>
      </c>
      <c r="B6" s="17">
        <v>68.016199999999998</v>
      </c>
      <c r="C6" s="18">
        <v>75.498800000000003</v>
      </c>
    </row>
    <row r="7" spans="1:14" x14ac:dyDescent="0.25">
      <c r="B7" s="15"/>
      <c r="C7" s="15"/>
      <c r="I7" s="22" t="s">
        <v>81</v>
      </c>
    </row>
    <row r="8" spans="1:14" x14ac:dyDescent="0.25">
      <c r="A8" s="22" t="s">
        <v>109</v>
      </c>
      <c r="B8" s="9"/>
      <c r="C8" s="9"/>
      <c r="I8" s="5" t="s">
        <v>82</v>
      </c>
      <c r="J8" s="6">
        <v>1</v>
      </c>
      <c r="K8" s="6" t="s">
        <v>61</v>
      </c>
      <c r="L8" s="7">
        <v>1</v>
      </c>
      <c r="M8" s="9"/>
      <c r="N8" s="9"/>
    </row>
    <row r="9" spans="1:14" x14ac:dyDescent="0.25">
      <c r="A9" s="5" t="s">
        <v>5</v>
      </c>
      <c r="B9" s="26">
        <f>B4/42*100</f>
        <v>1944.5238095238096</v>
      </c>
      <c r="C9" s="27">
        <f>C4/42*100</f>
        <v>1725.952380952381</v>
      </c>
      <c r="I9" s="8" t="s">
        <v>83</v>
      </c>
      <c r="J9" s="9">
        <f>J8</f>
        <v>1</v>
      </c>
      <c r="K9" s="9" t="s">
        <v>85</v>
      </c>
      <c r="L9" s="10">
        <v>4000</v>
      </c>
      <c r="M9" s="9"/>
      <c r="N9" s="9"/>
    </row>
    <row r="10" spans="1:14" x14ac:dyDescent="0.25">
      <c r="A10" s="8" t="s">
        <v>60</v>
      </c>
      <c r="B10" s="15">
        <f>B3/3600/1000</f>
        <v>4.2777777777777774E-4</v>
      </c>
      <c r="C10" s="16">
        <f>C3/3600/1000</f>
        <v>4.2777777777777774E-4</v>
      </c>
      <c r="I10" s="8" t="s">
        <v>107</v>
      </c>
      <c r="J10" s="9">
        <v>38</v>
      </c>
      <c r="K10" s="9" t="s">
        <v>97</v>
      </c>
      <c r="L10" s="10">
        <v>0.75</v>
      </c>
      <c r="M10" s="9"/>
      <c r="N10" s="9"/>
    </row>
    <row r="11" spans="1:14" x14ac:dyDescent="0.25">
      <c r="A11" s="8" t="s">
        <v>57</v>
      </c>
      <c r="B11" s="15">
        <f>B3*8/1000</f>
        <v>12.32</v>
      </c>
      <c r="C11" s="16">
        <f>C3*8/1000</f>
        <v>12.32</v>
      </c>
      <c r="I11" s="11" t="s">
        <v>84</v>
      </c>
      <c r="J11" s="12">
        <v>10</v>
      </c>
      <c r="K11" s="12" t="s">
        <v>86</v>
      </c>
      <c r="L11" s="13">
        <v>42</v>
      </c>
      <c r="M11" s="9"/>
      <c r="N11" s="9"/>
    </row>
    <row r="12" spans="1:14" x14ac:dyDescent="0.25">
      <c r="A12" s="8" t="s">
        <v>7</v>
      </c>
      <c r="B12" s="15">
        <f>B9*10^-6/B10</f>
        <v>4.5456400742115033</v>
      </c>
      <c r="C12" s="16">
        <f>C9*10^-6/C10</f>
        <v>4.034693877551021</v>
      </c>
    </row>
    <row r="13" spans="1:14" x14ac:dyDescent="0.25">
      <c r="A13" s="8" t="s">
        <v>8</v>
      </c>
      <c r="B13" s="15">
        <f>B12/B6*100</f>
        <v>6.6831726474156206</v>
      </c>
      <c r="C13" s="16">
        <f>C12/C6*100</f>
        <v>5.3440503392782679</v>
      </c>
      <c r="G13" s="2"/>
      <c r="I13" s="22" t="s">
        <v>96</v>
      </c>
    </row>
    <row r="14" spans="1:14" x14ac:dyDescent="0.25">
      <c r="A14" s="8" t="s">
        <v>10</v>
      </c>
      <c r="B14" s="15">
        <f>B12/B5*100</f>
        <v>15.360005657266687</v>
      </c>
      <c r="C14" s="16">
        <f>C12/C5*100</f>
        <v>12.114015125055609</v>
      </c>
      <c r="D14" s="2"/>
      <c r="G14" s="2"/>
      <c r="I14" s="23" t="s">
        <v>98</v>
      </c>
      <c r="J14" s="24">
        <f>3.79*L10</f>
        <v>2.8425000000000002</v>
      </c>
    </row>
    <row r="15" spans="1:14" x14ac:dyDescent="0.25">
      <c r="A15" s="8" t="s">
        <v>11</v>
      </c>
      <c r="B15" s="9">
        <v>50.009</v>
      </c>
      <c r="C15" s="10">
        <v>50.009</v>
      </c>
      <c r="D15" s="2"/>
    </row>
    <row r="16" spans="1:14" x14ac:dyDescent="0.25">
      <c r="A16" s="8" t="s">
        <v>12</v>
      </c>
      <c r="B16" s="15">
        <f>B15*10^-3</f>
        <v>5.0009000000000005E-2</v>
      </c>
      <c r="C16" s="16">
        <f t="shared" ref="C16" si="0">C15*10^-3</f>
        <v>5.0009000000000005E-2</v>
      </c>
      <c r="D16" s="2"/>
      <c r="E16" s="2"/>
    </row>
    <row r="17" spans="1:17" x14ac:dyDescent="0.25">
      <c r="A17" s="8" t="s">
        <v>13</v>
      </c>
      <c r="B17" s="15">
        <f>B13/B16</f>
        <v>133.6393978566982</v>
      </c>
      <c r="C17" s="16">
        <f t="shared" ref="C17" si="1">C13/C16</f>
        <v>106.86177166666535</v>
      </c>
      <c r="I17" s="14" t="s">
        <v>87</v>
      </c>
    </row>
    <row r="18" spans="1:17" x14ac:dyDescent="0.25">
      <c r="A18" s="8" t="s">
        <v>14</v>
      </c>
      <c r="B18" s="15">
        <f>B14/B16</f>
        <v>307.14482707645993</v>
      </c>
      <c r="C18" s="16">
        <f t="shared" ref="C18" si="2">C14/C16</f>
        <v>242.23669989513104</v>
      </c>
      <c r="I18" s="19" t="s">
        <v>92</v>
      </c>
      <c r="J18" s="20" t="s">
        <v>65</v>
      </c>
      <c r="K18" s="20" t="s">
        <v>66</v>
      </c>
      <c r="L18" s="20" t="s">
        <v>93</v>
      </c>
      <c r="M18" s="20" t="s">
        <v>68</v>
      </c>
      <c r="N18" s="20" t="s">
        <v>88</v>
      </c>
      <c r="O18" s="20" t="s">
        <v>89</v>
      </c>
      <c r="P18" s="20" t="s">
        <v>90</v>
      </c>
      <c r="Q18" s="21" t="s">
        <v>91</v>
      </c>
    </row>
    <row r="19" spans="1:17" x14ac:dyDescent="0.25">
      <c r="A19" s="8" t="s">
        <v>15</v>
      </c>
      <c r="B19" s="15">
        <v>16.04</v>
      </c>
      <c r="C19" s="16">
        <v>16.04</v>
      </c>
      <c r="I19" s="8">
        <v>2000</v>
      </c>
      <c r="J19" s="9">
        <f>53/100</f>
        <v>0.53</v>
      </c>
      <c r="K19" s="9">
        <v>0.21</v>
      </c>
      <c r="L19" s="15">
        <f>K19*N19*8000*10</f>
        <v>4011336.0000000005</v>
      </c>
      <c r="M19" s="9">
        <f>(J19*100-13)/2+13</f>
        <v>33</v>
      </c>
      <c r="N19" s="9">
        <f>I19*$L$11*$J$14/1000</f>
        <v>238.77000000000004</v>
      </c>
      <c r="O19" s="9">
        <f>N19/1000*365</f>
        <v>87.151050000000012</v>
      </c>
      <c r="P19" s="9">
        <f>I19*$L$11/24</f>
        <v>3500</v>
      </c>
      <c r="Q19" s="16">
        <f>N19/3600/24</f>
        <v>2.7635416666666672E-3</v>
      </c>
    </row>
    <row r="20" spans="1:17" x14ac:dyDescent="0.25">
      <c r="A20" s="8" t="s">
        <v>16</v>
      </c>
      <c r="B20" s="15">
        <f>B17/B19</f>
        <v>8.3316332828365471</v>
      </c>
      <c r="C20" s="16">
        <f t="shared" ref="C20" si="3">C17/C19</f>
        <v>6.662205216126269</v>
      </c>
      <c r="I20" s="8">
        <v>4000</v>
      </c>
      <c r="J20" s="9">
        <f>47/100</f>
        <v>0.47</v>
      </c>
      <c r="K20" s="9">
        <v>0.15</v>
      </c>
      <c r="L20" s="15">
        <f t="shared" ref="L20" si="4">K20*N20*8000*10</f>
        <v>5730480.0000000009</v>
      </c>
      <c r="M20" s="9">
        <f t="shared" ref="M20:M21" si="5">(J20*100-13)/2+13</f>
        <v>30</v>
      </c>
      <c r="N20" s="9">
        <f>I20*$L$11*$J$14/1000</f>
        <v>477.54000000000008</v>
      </c>
      <c r="O20" s="9">
        <f t="shared" ref="O20:O21" si="6">N20/1000*365</f>
        <v>174.30210000000002</v>
      </c>
      <c r="P20" s="9">
        <f>I20*$L$11/24</f>
        <v>7000</v>
      </c>
      <c r="Q20" s="16">
        <f t="shared" ref="Q20:Q21" si="7">N20/3600/24</f>
        <v>5.5270833333333344E-3</v>
      </c>
    </row>
    <row r="21" spans="1:17" x14ac:dyDescent="0.25">
      <c r="A21" s="8" t="s">
        <v>17</v>
      </c>
      <c r="B21" s="15">
        <f>B18/B19</f>
        <v>19.148679992298003</v>
      </c>
      <c r="C21" s="16">
        <f t="shared" ref="C21" si="8">C18/C19</f>
        <v>15.102038646828619</v>
      </c>
      <c r="I21" s="11">
        <v>6500</v>
      </c>
      <c r="J21" s="12">
        <f>42/100</f>
        <v>0.42</v>
      </c>
      <c r="K21" s="12">
        <v>0.13</v>
      </c>
      <c r="L21" s="17">
        <f>K21*N21*8000*10</f>
        <v>8070426.0000000019</v>
      </c>
      <c r="M21" s="12">
        <f t="shared" si="5"/>
        <v>27.5</v>
      </c>
      <c r="N21" s="12">
        <f>I21*$L$11*$J$14/1000</f>
        <v>776.00250000000017</v>
      </c>
      <c r="O21" s="12">
        <f t="shared" si="6"/>
        <v>283.24091250000004</v>
      </c>
      <c r="P21" s="12">
        <f>I21*$L$11/24</f>
        <v>11375</v>
      </c>
      <c r="Q21" s="18">
        <f t="shared" si="7"/>
        <v>8.9815104166666698E-3</v>
      </c>
    </row>
    <row r="22" spans="1:17" x14ac:dyDescent="0.25">
      <c r="A22" s="8" t="s">
        <v>18</v>
      </c>
      <c r="B22" s="15">
        <f>B20</f>
        <v>8.3316332828365471</v>
      </c>
      <c r="C22" s="16">
        <f t="shared" ref="C22" si="9">C20</f>
        <v>6.662205216126269</v>
      </c>
    </row>
    <row r="23" spans="1:17" x14ac:dyDescent="0.25">
      <c r="A23" s="8" t="s">
        <v>21</v>
      </c>
      <c r="B23" s="15">
        <f>B21</f>
        <v>19.148679992298003</v>
      </c>
      <c r="C23" s="16">
        <f t="shared" ref="C23" si="10">C21</f>
        <v>15.102038646828619</v>
      </c>
    </row>
    <row r="24" spans="1:17" x14ac:dyDescent="0.25">
      <c r="A24" s="8" t="s">
        <v>19</v>
      </c>
      <c r="B24" s="15">
        <v>44.01</v>
      </c>
      <c r="C24" s="16">
        <v>44.01</v>
      </c>
    </row>
    <row r="25" spans="1:17" x14ac:dyDescent="0.25">
      <c r="A25" s="8" t="s">
        <v>20</v>
      </c>
      <c r="B25" s="15">
        <f>B22*B24</f>
        <v>366.6751807776364</v>
      </c>
      <c r="C25" s="16">
        <f t="shared" ref="C25" si="11">C22*C24</f>
        <v>293.20365156171709</v>
      </c>
      <c r="L25" s="2"/>
    </row>
    <row r="26" spans="1:17" x14ac:dyDescent="0.25">
      <c r="A26" s="8" t="s">
        <v>22</v>
      </c>
      <c r="B26" s="15">
        <f>B23*B24</f>
        <v>842.73340646103509</v>
      </c>
      <c r="C26" s="16">
        <f>C23*C24</f>
        <v>664.64072084692748</v>
      </c>
    </row>
    <row r="27" spans="1:17" x14ac:dyDescent="0.25">
      <c r="A27" s="30" t="s">
        <v>23</v>
      </c>
      <c r="B27" s="31">
        <f>B25/$B$25*100</f>
        <v>100</v>
      </c>
      <c r="C27" s="32">
        <f>C25/$B$25*100</f>
        <v>79.962775484257605</v>
      </c>
    </row>
    <row r="28" spans="1:17" x14ac:dyDescent="0.25">
      <c r="A28" s="33" t="s">
        <v>24</v>
      </c>
      <c r="B28" s="34">
        <f>B26/$B$26*100</f>
        <v>100</v>
      </c>
      <c r="C28" s="35">
        <f>C26/$B$26*100</f>
        <v>78.867256922685911</v>
      </c>
    </row>
    <row r="29" spans="1:17" x14ac:dyDescent="0.25">
      <c r="B29" s="1"/>
      <c r="C29" s="1"/>
      <c r="L29" s="2"/>
    </row>
    <row r="30" spans="1:17" x14ac:dyDescent="0.25">
      <c r="A30" s="14" t="s">
        <v>99</v>
      </c>
    </row>
    <row r="31" spans="1:17" x14ac:dyDescent="0.25">
      <c r="A31" s="5" t="s">
        <v>78</v>
      </c>
      <c r="B31" s="26">
        <v>8</v>
      </c>
      <c r="C31" s="27">
        <v>8</v>
      </c>
    </row>
    <row r="32" spans="1:17" x14ac:dyDescent="0.25">
      <c r="A32" s="8" t="s">
        <v>108</v>
      </c>
      <c r="B32" s="15">
        <f>$L$8</f>
        <v>1</v>
      </c>
      <c r="C32" s="16">
        <f>$L$8</f>
        <v>1</v>
      </c>
    </row>
    <row r="33" spans="1:7" x14ac:dyDescent="0.25">
      <c r="A33" s="8" t="s">
        <v>62</v>
      </c>
      <c r="B33" s="15">
        <f>B3/3600/1000*B31*B32</f>
        <v>3.4222222222222219E-3</v>
      </c>
      <c r="C33" s="16">
        <f>C3/3600/1000*C31*C32</f>
        <v>3.4222222222222219E-3</v>
      </c>
      <c r="G33" s="2"/>
    </row>
    <row r="34" spans="1:7" x14ac:dyDescent="0.25">
      <c r="A34" s="11" t="s">
        <v>79</v>
      </c>
      <c r="B34" s="17">
        <f>$L$9</f>
        <v>4000</v>
      </c>
      <c r="C34" s="18">
        <f>$L$9</f>
        <v>4000</v>
      </c>
      <c r="G34" s="2"/>
    </row>
    <row r="35" spans="1:7" x14ac:dyDescent="0.25">
      <c r="G35" s="2"/>
    </row>
    <row r="36" spans="1:7" x14ac:dyDescent="0.25">
      <c r="A36" s="14" t="s">
        <v>25</v>
      </c>
    </row>
    <row r="37" spans="1:7" x14ac:dyDescent="0.25">
      <c r="A37" s="25" t="s">
        <v>58</v>
      </c>
      <c r="B37" s="26"/>
      <c r="C37" s="27"/>
    </row>
    <row r="38" spans="1:7" x14ac:dyDescent="0.25">
      <c r="A38" s="8" t="s">
        <v>63</v>
      </c>
      <c r="B38" s="15">
        <v>860</v>
      </c>
      <c r="C38" s="16">
        <f>J10/0.454/100*1000/0.857</f>
        <v>976.66791748698199</v>
      </c>
    </row>
    <row r="39" spans="1:7" x14ac:dyDescent="0.25">
      <c r="A39" s="8" t="s">
        <v>64</v>
      </c>
      <c r="B39" s="15">
        <v>0</v>
      </c>
      <c r="C39" s="16">
        <f>VLOOKUP(C34,$I$19:$Q$21,5,FALSE)/100/$J$14*1000</f>
        <v>105.54089709762532</v>
      </c>
    </row>
    <row r="40" spans="1:7" x14ac:dyDescent="0.25">
      <c r="A40" s="8" t="s">
        <v>110</v>
      </c>
      <c r="B40" s="15">
        <v>262</v>
      </c>
      <c r="C40" s="16">
        <f>B40</f>
        <v>262</v>
      </c>
    </row>
    <row r="41" spans="1:7" x14ac:dyDescent="0.25">
      <c r="A41" s="8" t="s">
        <v>111</v>
      </c>
      <c r="B41" s="15">
        <f>B12/B16/1000*B40</f>
        <v>23.814867312751979</v>
      </c>
      <c r="C41" s="16">
        <f>C12/C16/1000*C40</f>
        <v>21.137991079972956</v>
      </c>
    </row>
    <row r="42" spans="1:7" x14ac:dyDescent="0.25">
      <c r="A42" s="8" t="s">
        <v>77</v>
      </c>
      <c r="B42" s="15">
        <f>19.4*'Yields simulation'!C5/100</f>
        <v>5.7412359999999998</v>
      </c>
      <c r="C42" s="16">
        <f>19.4*'Yields simulation'!E5/100</f>
        <v>6.4613639999999988</v>
      </c>
    </row>
    <row r="43" spans="1:7" x14ac:dyDescent="0.25">
      <c r="A43" s="8"/>
      <c r="B43" s="15"/>
      <c r="C43" s="16"/>
    </row>
    <row r="44" spans="1:7" x14ac:dyDescent="0.25">
      <c r="A44" s="28" t="s">
        <v>59</v>
      </c>
      <c r="B44" s="15"/>
      <c r="C44" s="16"/>
    </row>
    <row r="45" spans="1:7" x14ac:dyDescent="0.25">
      <c r="A45" s="29" t="s">
        <v>80</v>
      </c>
      <c r="B45" s="15">
        <v>0</v>
      </c>
      <c r="C45" s="16">
        <f>VLOOKUP(C34,$I$19:$L$21,4,FALSE)</f>
        <v>5730480.0000000009</v>
      </c>
    </row>
    <row r="46" spans="1:7" x14ac:dyDescent="0.25">
      <c r="A46" s="29"/>
      <c r="B46" s="15"/>
      <c r="C46" s="16"/>
    </row>
    <row r="47" spans="1:7" x14ac:dyDescent="0.25">
      <c r="A47" s="28" t="s">
        <v>101</v>
      </c>
      <c r="B47" s="15"/>
      <c r="C47" s="16"/>
    </row>
    <row r="48" spans="1:7" x14ac:dyDescent="0.25">
      <c r="A48" s="8" t="s">
        <v>56</v>
      </c>
      <c r="B48" s="15">
        <f>B33*3600*8000*(B38+B39+B41+B42)+B45/J11</f>
        <v>87674649.542504817</v>
      </c>
      <c r="C48" s="16">
        <f>C33*3600*8000*(C38+C39+C41+C42)+C45/J11</f>
        <v>109955741.20214103</v>
      </c>
    </row>
    <row r="49" spans="1:3" x14ac:dyDescent="0.25">
      <c r="A49" s="8" t="s">
        <v>67</v>
      </c>
      <c r="B49" s="15">
        <f>B33*3600*8000*'Yields simulation'!C35/100</f>
        <v>31406.341119999997</v>
      </c>
      <c r="C49" s="16">
        <f>C33*3600*8000*'Yields simulation'!E35/100</f>
        <v>35101.946879999989</v>
      </c>
    </row>
    <row r="50" spans="1:3" x14ac:dyDescent="0.25">
      <c r="A50" s="8" t="s">
        <v>103</v>
      </c>
      <c r="B50" s="15">
        <f>B33*3600*8000*B6/100</f>
        <v>67036.766719999985</v>
      </c>
      <c r="C50" s="16">
        <f>C33*3600*8000*C6/100</f>
        <v>74411.617279999991</v>
      </c>
    </row>
    <row r="51" spans="1:3" x14ac:dyDescent="0.25">
      <c r="A51" s="8" t="s">
        <v>94</v>
      </c>
      <c r="B51" s="15">
        <f>B48/B49</f>
        <v>2791.6225327716502</v>
      </c>
      <c r="C51" s="16">
        <f t="shared" ref="C51" si="12">C48/C49</f>
        <v>3132.4684519077327</v>
      </c>
    </row>
    <row r="52" spans="1:3" x14ac:dyDescent="0.25">
      <c r="A52" s="8" t="s">
        <v>104</v>
      </c>
      <c r="B52" s="15">
        <f>B48/B50</f>
        <v>1307.8591619536992</v>
      </c>
      <c r="C52" s="16">
        <f t="shared" ref="C52" si="13">C48/C50</f>
        <v>1477.6690148850512</v>
      </c>
    </row>
    <row r="53" spans="1:3" x14ac:dyDescent="0.25">
      <c r="A53" s="30" t="s">
        <v>95</v>
      </c>
      <c r="B53" s="31">
        <f>B51/$B$51</f>
        <v>1</v>
      </c>
      <c r="C53" s="32">
        <f t="shared" ref="C53" si="14">C51/$B$51</f>
        <v>1.1220959908206771</v>
      </c>
    </row>
    <row r="54" spans="1:3" x14ac:dyDescent="0.25">
      <c r="A54" s="33" t="s">
        <v>105</v>
      </c>
      <c r="B54" s="34">
        <f>B52/$B$52</f>
        <v>1</v>
      </c>
      <c r="C54" s="35">
        <f t="shared" ref="C54" si="15">C52/$B$52</f>
        <v>1.129838026808397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2"/>
  <sheetViews>
    <sheetView topLeftCell="A15" workbookViewId="0">
      <selection activeCell="H35" sqref="H35"/>
    </sheetView>
  </sheetViews>
  <sheetFormatPr defaultRowHeight="15" x14ac:dyDescent="0.25"/>
  <cols>
    <col min="2" max="2" width="18.140625" customWidth="1"/>
  </cols>
  <sheetData>
    <row r="1" spans="1:6" x14ac:dyDescent="0.25">
      <c r="A1" t="s">
        <v>26</v>
      </c>
      <c r="B1" t="s">
        <v>27</v>
      </c>
      <c r="C1" t="s">
        <v>0</v>
      </c>
      <c r="D1" t="s">
        <v>1</v>
      </c>
      <c r="E1" t="s">
        <v>2</v>
      </c>
      <c r="F1" t="s">
        <v>28</v>
      </c>
    </row>
    <row r="2" spans="1:6" x14ac:dyDescent="0.25">
      <c r="A2">
        <v>1</v>
      </c>
      <c r="B2" t="s">
        <v>29</v>
      </c>
      <c r="C2">
        <f>VLOOKUP(A2,[1]Naphtha!A:C,3,FALSE)</f>
        <v>1.526</v>
      </c>
      <c r="D2">
        <f>VLOOKUP(A2,[1]Condensate!A:C,3,FALSE)</f>
        <v>1.0529999999999999</v>
      </c>
      <c r="E2">
        <f>VLOOKUP(A2,[1]HDO!A:C,3,FALSE)</f>
        <v>0.57299999999999995</v>
      </c>
      <c r="F2">
        <f>VLOOKUP(A2,'[1]HDO+cond'!A:C,3,FALSE)</f>
        <v>0.85799999999999998</v>
      </c>
    </row>
    <row r="3" spans="1:6" x14ac:dyDescent="0.25">
      <c r="A3">
        <v>2</v>
      </c>
      <c r="B3" t="s">
        <v>30</v>
      </c>
      <c r="C3">
        <f>VLOOKUP(A3,[1]Naphtha!A:C,3,FALSE)</f>
        <v>18.169</v>
      </c>
      <c r="D3">
        <f>VLOOKUP(A3,[1]Condensate!A:C,3,FALSE)</f>
        <v>14.343999999999999</v>
      </c>
      <c r="E3">
        <f>VLOOKUP(A3,[1]HDO!A:C,3,FALSE)</f>
        <v>8.9139999999999997</v>
      </c>
      <c r="F3">
        <f>VLOOKUP(A3,'[1]HDO+cond'!A:C,3,FALSE)</f>
        <v>12.170999999999999</v>
      </c>
    </row>
    <row r="4" spans="1:6" x14ac:dyDescent="0.25">
      <c r="A4">
        <v>3</v>
      </c>
      <c r="B4" t="s">
        <v>31</v>
      </c>
      <c r="C4">
        <f>VLOOKUP(A4,[1]Naphtha!A:C,3,FALSE)</f>
        <v>0.33400000000000002</v>
      </c>
      <c r="D4">
        <f>VLOOKUP(A4,[1]Condensate!A:C,3,FALSE)</f>
        <v>9.6000000000000002E-2</v>
      </c>
      <c r="E4">
        <f>VLOOKUP(A4,[1]HDO!A:C,3,FALSE)</f>
        <v>0.114</v>
      </c>
      <c r="F4">
        <f>VLOOKUP(A4,'[1]HDO+cond'!A:C,3,FALSE)</f>
        <v>0.12</v>
      </c>
    </row>
    <row r="5" spans="1:6" x14ac:dyDescent="0.25">
      <c r="A5">
        <v>4</v>
      </c>
      <c r="B5" t="s">
        <v>32</v>
      </c>
      <c r="C5">
        <f>VLOOKUP(A5,[1]Naphtha!A:C,3,FALSE)</f>
        <v>29.594000000000001</v>
      </c>
      <c r="D5">
        <f>VLOOKUP(A5,[1]Condensate!A:C,3,FALSE)</f>
        <v>27.898</v>
      </c>
      <c r="E5">
        <f>VLOOKUP(A5,[1]HDO!A:C,3,FALSE)</f>
        <v>33.305999999999997</v>
      </c>
      <c r="F5">
        <f>VLOOKUP(A5,'[1]HDO+cond'!A:C,3,FALSE)</f>
        <v>31.841000000000001</v>
      </c>
    </row>
    <row r="6" spans="1:6" x14ac:dyDescent="0.25">
      <c r="A6">
        <v>5</v>
      </c>
      <c r="B6" t="s">
        <v>33</v>
      </c>
      <c r="C6">
        <f>VLOOKUP(A6,[1]Naphtha!A:C,3,FALSE)</f>
        <v>2.839</v>
      </c>
      <c r="D6">
        <f>VLOOKUP(A6,[1]Condensate!A:C,3,FALSE)</f>
        <v>2.214</v>
      </c>
      <c r="E6">
        <f>VLOOKUP(A6,[1]HDO!A:C,3,FALSE)</f>
        <v>2.8860000000000001</v>
      </c>
      <c r="F6">
        <f>VLOOKUP(A6,'[1]HDO+cond'!A:C,3,FALSE)</f>
        <v>2.5179999999999998</v>
      </c>
    </row>
    <row r="7" spans="1:6" x14ac:dyDescent="0.25">
      <c r="A7">
        <v>6</v>
      </c>
      <c r="B7" t="s">
        <v>34</v>
      </c>
      <c r="C7">
        <f>VLOOKUP(A7,[1]Naphtha!A:C,3,FALSE)</f>
        <v>0.85799999999999998</v>
      </c>
      <c r="D7">
        <f>VLOOKUP(A7,[1]Condensate!A:C,3,FALSE)</f>
        <v>0.72599999999999998</v>
      </c>
      <c r="E7">
        <f>VLOOKUP(A7,[1]HDO!A:C,3,FALSE)</f>
        <v>0.248</v>
      </c>
      <c r="F7">
        <f>VLOOKUP(A7,'[1]HDO+cond'!A:C,3,FALSE)</f>
        <v>0.628</v>
      </c>
    </row>
    <row r="8" spans="1:6" x14ac:dyDescent="0.25">
      <c r="A8">
        <v>7</v>
      </c>
      <c r="B8" t="s">
        <v>35</v>
      </c>
      <c r="C8">
        <f>VLOOKUP(A8,[1]Naphtha!A:C,3,FALSE)</f>
        <v>0.89100000000000001</v>
      </c>
      <c r="D8">
        <f>VLOOKUP(A8,[1]Condensate!A:C,3,FALSE)</f>
        <v>0.76100000000000001</v>
      </c>
      <c r="E8">
        <f>VLOOKUP(A8,[1]HDO!A:C,3,FALSE)</f>
        <v>0.28999999999999998</v>
      </c>
      <c r="F8">
        <f>VLOOKUP(A8,'[1]HDO+cond'!A:C,3,FALSE)</f>
        <v>0.67</v>
      </c>
    </row>
    <row r="9" spans="1:6" x14ac:dyDescent="0.25">
      <c r="A9">
        <v>8</v>
      </c>
      <c r="B9" t="s">
        <v>36</v>
      </c>
      <c r="C9">
        <f>VLOOKUP(A9,[1]Naphtha!A:C,3,FALSE)</f>
        <v>13.582000000000001</v>
      </c>
      <c r="D9">
        <f>VLOOKUP(A9,[1]Condensate!A:C,3,FALSE)</f>
        <v>13.656000000000001</v>
      </c>
      <c r="E9">
        <f>VLOOKUP(A9,[1]HDO!A:C,3,FALSE)</f>
        <v>21.041</v>
      </c>
      <c r="F9">
        <f>VLOOKUP(A9,'[1]HDO+cond'!A:C,3,FALSE)</f>
        <v>16.795999999999999</v>
      </c>
    </row>
    <row r="10" spans="1:6" x14ac:dyDescent="0.25">
      <c r="A10">
        <v>9</v>
      </c>
      <c r="B10" t="s">
        <v>37</v>
      </c>
      <c r="C10">
        <f>VLOOKUP(A10,[1]Naphtha!A:C,3,FALSE)</f>
        <v>0.21099999999999999</v>
      </c>
      <c r="D10">
        <f>VLOOKUP(A10,[1]Condensate!A:C,3,FALSE)</f>
        <v>0.224</v>
      </c>
      <c r="E10">
        <f>VLOOKUP(A10,[1]HDO!A:C,3,FALSE)</f>
        <v>0.54200000000000004</v>
      </c>
      <c r="F10">
        <f>VLOOKUP(A10,'[1]HDO+cond'!A:C,3,FALSE)</f>
        <v>0.36899999999999999</v>
      </c>
    </row>
    <row r="11" spans="1:6" x14ac:dyDescent="0.25">
      <c r="A11">
        <v>10</v>
      </c>
      <c r="B11" t="s">
        <v>38</v>
      </c>
      <c r="C11">
        <f>VLOOKUP(A11,[1]Naphtha!A:C,3,FALSE)</f>
        <v>3.7679999999999998</v>
      </c>
      <c r="D11">
        <f>VLOOKUP(A11,[1]Condensate!A:C,3,FALSE)</f>
        <v>6.0190000000000001</v>
      </c>
      <c r="E11">
        <f>VLOOKUP(A11,[1]HDO!A:C,3,FALSE)</f>
        <v>7.734</v>
      </c>
      <c r="F11">
        <f>VLOOKUP(A11,'[1]HDO+cond'!A:C,3,FALSE)</f>
        <v>6.9260000000000002</v>
      </c>
    </row>
    <row r="12" spans="1:6" x14ac:dyDescent="0.25">
      <c r="A12">
        <v>11</v>
      </c>
      <c r="B12" t="s">
        <v>39</v>
      </c>
      <c r="C12">
        <f>VLOOKUP(A12,[1]Naphtha!A:C,3,FALSE)</f>
        <v>0.45500000000000002</v>
      </c>
      <c r="D12">
        <f>VLOOKUP(A12,[1]Condensate!A:C,3,FALSE)</f>
        <v>0.60799999999999998</v>
      </c>
      <c r="E12">
        <f>VLOOKUP(A12,[1]HDO!A:C,3,FALSE)</f>
        <v>4.0010000000000003</v>
      </c>
      <c r="F12">
        <f>VLOOKUP(A12,'[1]HDO+cond'!A:C,3,FALSE)</f>
        <v>1.1559999999999999</v>
      </c>
    </row>
    <row r="13" spans="1:6" x14ac:dyDescent="0.25">
      <c r="A13">
        <v>12</v>
      </c>
      <c r="B13" t="s">
        <v>40</v>
      </c>
      <c r="C13">
        <f>VLOOKUP(A13,[1]Naphtha!A:C,3,FALSE)</f>
        <v>0.21199999999999999</v>
      </c>
      <c r="D13">
        <f>VLOOKUP(A13,[1]Condensate!A:C,3,FALSE)</f>
        <v>0.25</v>
      </c>
      <c r="E13">
        <f>VLOOKUP(A13,[1]HDO!A:C,3,FALSE)</f>
        <v>0.24099999999999999</v>
      </c>
      <c r="F13">
        <f>VLOOKUP(A13,'[1]HDO+cond'!A:C,3,FALSE)</f>
        <v>0.27900000000000003</v>
      </c>
    </row>
    <row r="14" spans="1:6" x14ac:dyDescent="0.25">
      <c r="A14">
        <v>13</v>
      </c>
      <c r="B14" t="s">
        <v>41</v>
      </c>
      <c r="C14">
        <f>VLOOKUP(A14,[1]Naphtha!A:C,3,FALSE)</f>
        <v>1.5389999999999999</v>
      </c>
      <c r="D14">
        <f>VLOOKUP(A14,[1]Condensate!A:C,3,FALSE)</f>
        <v>1.27</v>
      </c>
      <c r="E14">
        <f>VLOOKUP(A14,[1]HDO!A:C,3,FALSE)</f>
        <v>0.29199999999999998</v>
      </c>
      <c r="F14">
        <f>VLOOKUP(A14,'[1]HDO+cond'!A:C,3,FALSE)</f>
        <v>1.0409999999999999</v>
      </c>
    </row>
    <row r="15" spans="1:6" x14ac:dyDescent="0.25">
      <c r="A15">
        <v>14</v>
      </c>
      <c r="B15" t="s">
        <v>42</v>
      </c>
      <c r="C15">
        <f>VLOOKUP(A15,[1]Naphtha!A:C,3,FALSE)</f>
        <v>5.0000000000000001E-3</v>
      </c>
      <c r="D15">
        <f>VLOOKUP(A15,[1]Condensate!A:C,3,FALSE)</f>
        <v>5.0000000000000001E-3</v>
      </c>
      <c r="E15">
        <f>VLOOKUP(A15,[1]HDO!A:C,3,FALSE)</f>
        <v>1.4999999999999999E-2</v>
      </c>
      <c r="F15">
        <f>VLOOKUP(A15,'[1]HDO+cond'!A:C,3,FALSE)</f>
        <v>1.0999999999999999E-2</v>
      </c>
    </row>
    <row r="16" spans="1:6" x14ac:dyDescent="0.25">
      <c r="A16">
        <v>15</v>
      </c>
      <c r="B16" t="s">
        <v>43</v>
      </c>
      <c r="C16">
        <f>VLOOKUP(A16,[1]Naphtha!A:C,3,FALSE)</f>
        <v>0.01</v>
      </c>
      <c r="D16">
        <f>VLOOKUP(A16,[1]Condensate!A:C,3,FALSE)</f>
        <v>2.5999999999999999E-2</v>
      </c>
      <c r="E16">
        <f>VLOOKUP(A16,[1]HDO!A:C,3,FALSE)</f>
        <v>0.13</v>
      </c>
      <c r="F16">
        <f>VLOOKUP(A16,'[1]HDO+cond'!A:C,3,FALSE)</f>
        <v>8.2000000000000003E-2</v>
      </c>
    </row>
    <row r="17" spans="1:6" x14ac:dyDescent="0.25">
      <c r="A17">
        <v>17</v>
      </c>
      <c r="B17" t="s">
        <v>44</v>
      </c>
      <c r="C17">
        <f>VLOOKUP(A17,[1]Naphtha!A:C,3,FALSE)</f>
        <v>0.13800000000000001</v>
      </c>
      <c r="D17">
        <f>VLOOKUP(A17,[1]Condensate!A:C,3,FALSE)</f>
        <v>0.104</v>
      </c>
      <c r="E17">
        <f>VLOOKUP(A17,[1]HDO!A:C,3,FALSE)</f>
        <v>3.5999999999999997E-2</v>
      </c>
      <c r="F17">
        <f>VLOOKUP(A17,'[1]HDO+cond'!A:C,3,FALSE)</f>
        <v>7.2999999999999995E-2</v>
      </c>
    </row>
    <row r="18" spans="1:6" x14ac:dyDescent="0.25">
      <c r="A18">
        <v>18</v>
      </c>
      <c r="B18" t="s">
        <v>45</v>
      </c>
      <c r="C18">
        <f>VLOOKUP(A18,[1]Naphtha!A:C,3,FALSE)</f>
        <v>1.0999999999999999E-2</v>
      </c>
      <c r="D18">
        <f>VLOOKUP(A18,[1]Condensate!A:C,3,FALSE)</f>
        <v>8.0000000000000002E-3</v>
      </c>
      <c r="E18">
        <f>VLOOKUP(A18,[1]HDO!A:C,3,FALSE)</f>
        <v>2E-3</v>
      </c>
      <c r="F18">
        <f>VLOOKUP(A18,'[1]HDO+cond'!A:C,3,FALSE)</f>
        <v>5.0000000000000001E-3</v>
      </c>
    </row>
    <row r="19" spans="1:6" x14ac:dyDescent="0.25">
      <c r="A19">
        <v>60</v>
      </c>
      <c r="B19" t="s">
        <v>46</v>
      </c>
      <c r="C19">
        <f>VLOOKUP(A19,[1]Naphtha!A:C,3,FALSE)</f>
        <v>5.9740000000000002</v>
      </c>
      <c r="D19">
        <f>VLOOKUP(A19,[1]Condensate!A:C,3,FALSE)</f>
        <v>6.9779999999999998</v>
      </c>
      <c r="E19">
        <f>VLOOKUP(A19,[1]HDO!A:C,3,FALSE)</f>
        <v>2.5830000000000002</v>
      </c>
      <c r="F19">
        <f>VLOOKUP(A19,'[1]HDO+cond'!A:C,3,FALSE)</f>
        <v>5.3550000000000004</v>
      </c>
    </row>
    <row r="20" spans="1:6" x14ac:dyDescent="0.25">
      <c r="A20">
        <v>61</v>
      </c>
      <c r="B20" t="s">
        <v>47</v>
      </c>
      <c r="C20">
        <f>VLOOKUP(A20,[1]Naphtha!A:C,3,FALSE)</f>
        <v>1.849</v>
      </c>
      <c r="D20">
        <f>VLOOKUP(A20,[1]Condensate!A:C,3,FALSE)</f>
        <v>4.2430000000000003</v>
      </c>
      <c r="E20">
        <f>VLOOKUP(A20,[1]HDO!A:C,3,FALSE)</f>
        <v>0.82099999999999995</v>
      </c>
      <c r="F20">
        <f>VLOOKUP(A20,'[1]HDO+cond'!A:C,3,FALSE)</f>
        <v>2.7749999999999999</v>
      </c>
    </row>
    <row r="21" spans="1:6" x14ac:dyDescent="0.25">
      <c r="A21">
        <v>62</v>
      </c>
      <c r="B21" t="s">
        <v>48</v>
      </c>
      <c r="C21">
        <f>VLOOKUP(A21,[1]Naphtha!A:C,3,FALSE)</f>
        <v>0.49299999999999999</v>
      </c>
      <c r="D21">
        <f>VLOOKUP(A21,[1]Condensate!A:C,3,FALSE)</f>
        <v>2.5830000000000002</v>
      </c>
      <c r="E21">
        <f>VLOOKUP(A21,[1]HDO!A:C,3,FALSE)</f>
        <v>0.85</v>
      </c>
      <c r="F21">
        <f>VLOOKUP(A21,'[1]HDO+cond'!A:C,3,FALSE)</f>
        <v>1.6850000000000001</v>
      </c>
    </row>
    <row r="22" spans="1:6" x14ac:dyDescent="0.25">
      <c r="A22">
        <v>63</v>
      </c>
      <c r="B22" t="s">
        <v>49</v>
      </c>
      <c r="C22">
        <f>VLOOKUP(A22,[1]Naphtha!A:C,3,FALSE)</f>
        <v>7.5999999999999998E-2</v>
      </c>
      <c r="D22">
        <f>VLOOKUP(A22,[1]Condensate!A:C,3,FALSE)</f>
        <v>8.5999999999999993E-2</v>
      </c>
      <c r="E22">
        <f>VLOOKUP(A22,[1]HDO!A:C,3,FALSE)</f>
        <v>2.1999999999999999E-2</v>
      </c>
      <c r="F22">
        <f>VLOOKUP(A22,'[1]HDO+cond'!A:C,3,FALSE)</f>
        <v>6.9000000000000006E-2</v>
      </c>
    </row>
    <row r="23" spans="1:6" x14ac:dyDescent="0.25">
      <c r="A23">
        <v>64</v>
      </c>
      <c r="B23" t="s">
        <v>50</v>
      </c>
      <c r="C23">
        <f>VLOOKUP(A23,[1]Naphtha!A:C,3,FALSE)</f>
        <v>2.0910000000000002</v>
      </c>
      <c r="D23">
        <f>VLOOKUP(A23,[1]Condensate!A:C,3,FALSE)</f>
        <v>2.36</v>
      </c>
      <c r="E23">
        <f>VLOOKUP(A23,[1]HDO!A:C,3,FALSE)</f>
        <v>0.61799999999999999</v>
      </c>
      <c r="F23">
        <f>VLOOKUP(A23,'[1]HDO+cond'!A:C,3,FALSE)</f>
        <v>1.6160000000000001</v>
      </c>
    </row>
    <row r="24" spans="1:6" x14ac:dyDescent="0.25">
      <c r="A24">
        <v>71</v>
      </c>
      <c r="B24" t="s">
        <v>51</v>
      </c>
      <c r="C24">
        <f>VLOOKUP(A24,[1]Naphtha!A:C,3,FALSE)</f>
        <v>4.3630000000000004</v>
      </c>
      <c r="D24">
        <f>VLOOKUP(A24,[1]Condensate!A:C,3,FALSE)</f>
        <v>2.0760000000000001</v>
      </c>
      <c r="E24">
        <f>VLOOKUP(A24,[1]HDO!A:C,3,FALSE)</f>
        <v>1.143</v>
      </c>
      <c r="F24">
        <f>VLOOKUP(A24,'[1]HDO+cond'!A:C,3,FALSE)</f>
        <v>1.871</v>
      </c>
    </row>
    <row r="25" spans="1:6" x14ac:dyDescent="0.25">
      <c r="A25">
        <v>72</v>
      </c>
      <c r="B25" t="s">
        <v>52</v>
      </c>
      <c r="C25">
        <f>VLOOKUP(A25,[1]Naphtha!A:C,3,FALSE)</f>
        <v>1.8080000000000001</v>
      </c>
      <c r="D25">
        <f>VLOOKUP(A25,[1]Condensate!A:C,3,FALSE)</f>
        <v>0.93500000000000005</v>
      </c>
      <c r="E25">
        <f>VLOOKUP(A25,[1]HDO!A:C,3,FALSE)</f>
        <v>0.14699999999999999</v>
      </c>
      <c r="F25">
        <f>VLOOKUP(A25,'[1]HDO+cond'!A:C,3,FALSE)</f>
        <v>0.58699999999999997</v>
      </c>
    </row>
    <row r="26" spans="1:6" x14ac:dyDescent="0.25">
      <c r="A26">
        <v>686</v>
      </c>
      <c r="B26" t="s">
        <v>53</v>
      </c>
      <c r="C26">
        <f>VLOOKUP(A26,[1]Naphtha!A:C,3,FALSE)</f>
        <v>0.72799999999999998</v>
      </c>
      <c r="D26">
        <f>VLOOKUP(A26,[1]Condensate!A:C,3,FALSE)</f>
        <v>0.23899999999999999</v>
      </c>
      <c r="E26">
        <f>VLOOKUP(A26,[1]HDO!A:C,3,FALSE)</f>
        <v>6.4000000000000001E-2</v>
      </c>
      <c r="F26">
        <f>VLOOKUP(A26,'[1]HDO+cond'!A:C,3,FALSE)</f>
        <v>0.17399999999999999</v>
      </c>
    </row>
    <row r="27" spans="1:6" x14ac:dyDescent="0.25">
      <c r="A27">
        <v>687</v>
      </c>
      <c r="B27" t="s">
        <v>54</v>
      </c>
      <c r="C27">
        <f>VLOOKUP(A27,[1]Naphtha!A:C,3,FALSE)</f>
        <v>0.48499999999999999</v>
      </c>
      <c r="D27">
        <f>VLOOKUP(A27,[1]Condensate!A:C,3,FALSE)</f>
        <v>0.159</v>
      </c>
      <c r="E27">
        <f>VLOOKUP(A27,[1]HDO!A:C,3,FALSE)</f>
        <v>4.2000000000000003E-2</v>
      </c>
      <c r="F27">
        <f>VLOOKUP(A27,'[1]HDO+cond'!A:C,3,FALSE)</f>
        <v>0.11600000000000001</v>
      </c>
    </row>
    <row r="28" spans="1:6" x14ac:dyDescent="0.25">
      <c r="A28">
        <v>690</v>
      </c>
      <c r="B28" t="s">
        <v>55</v>
      </c>
      <c r="C28">
        <f>VLOOKUP(A28,[1]Naphtha!A:C,3,FALSE)</f>
        <v>1.1870000000000001</v>
      </c>
      <c r="D28">
        <f>VLOOKUP(A28,[1]Condensate!A:C,3,FALSE)</f>
        <v>0.32600000000000001</v>
      </c>
      <c r="E28">
        <f>VLOOKUP(A28,[1]HDO!A:C,3,FALSE)</f>
        <v>1.7999999999999999E-2</v>
      </c>
      <c r="F28">
        <f>VLOOKUP(A28,'[1]HDO+cond'!A:C,3,FALSE)</f>
        <v>0.152</v>
      </c>
    </row>
    <row r="32" spans="1:6" x14ac:dyDescent="0.25">
      <c r="B32" t="s">
        <v>106</v>
      </c>
      <c r="C32">
        <f>C5+0.8*C6+C7+C8+C9+C11+C12+C13+C14+C19+C20+C21+C22+C23+C24</f>
        <v>68.016199999999998</v>
      </c>
      <c r="D32">
        <f>D5+0.8*D6+D7+D8+D9+D11+D12+D13+D14+D19+D20+D21+D22+D23+D24</f>
        <v>71.285199999999989</v>
      </c>
      <c r="E32">
        <f t="shared" ref="E32:F32" si="0">E5+0.8*E6+E7+E8+E9+E11+E12+E13+E14+E19+E20+E21+E22+E23+E24</f>
        <v>75.498799999999989</v>
      </c>
      <c r="F32">
        <f t="shared" si="0"/>
        <v>74.722400000000007</v>
      </c>
    </row>
    <row r="34" spans="2:6" x14ac:dyDescent="0.25">
      <c r="B34" s="36" t="s">
        <v>102</v>
      </c>
    </row>
    <row r="35" spans="2:6" x14ac:dyDescent="0.25">
      <c r="B35" s="3" t="s">
        <v>69</v>
      </c>
      <c r="C35">
        <f>(0.8*C6+C5)</f>
        <v>31.865200000000002</v>
      </c>
      <c r="D35">
        <f>(0.8*D6+D5)</f>
        <v>29.6692</v>
      </c>
      <c r="E35">
        <f>(0.8*E6+E5)</f>
        <v>35.614799999999995</v>
      </c>
      <c r="F35">
        <f>(0.8*F6+F5)</f>
        <v>33.855400000000003</v>
      </c>
    </row>
    <row r="36" spans="2:6" x14ac:dyDescent="0.25">
      <c r="B36" s="1" t="s">
        <v>70</v>
      </c>
      <c r="C36">
        <f>C10+C9</f>
        <v>13.793000000000001</v>
      </c>
      <c r="D36">
        <f>D10+D9</f>
        <v>13.88</v>
      </c>
      <c r="E36">
        <f>E10+E9</f>
        <v>21.583000000000002</v>
      </c>
      <c r="F36">
        <f>F10+F9</f>
        <v>17.164999999999999</v>
      </c>
    </row>
    <row r="37" spans="2:6" x14ac:dyDescent="0.25">
      <c r="B37" s="1" t="s">
        <v>71</v>
      </c>
      <c r="C37">
        <f>C3</f>
        <v>18.169</v>
      </c>
      <c r="D37">
        <f>D3</f>
        <v>14.343999999999999</v>
      </c>
      <c r="E37">
        <f>E3</f>
        <v>8.9139999999999997</v>
      </c>
      <c r="F37">
        <f>F3</f>
        <v>12.170999999999999</v>
      </c>
    </row>
    <row r="38" spans="2:6" x14ac:dyDescent="0.25">
      <c r="B38" s="1" t="s">
        <v>72</v>
      </c>
      <c r="C38">
        <f>C2</f>
        <v>1.526</v>
      </c>
      <c r="D38">
        <f>D2</f>
        <v>1.0529999999999999</v>
      </c>
      <c r="E38">
        <f>E2</f>
        <v>0.57299999999999995</v>
      </c>
      <c r="F38">
        <f>F2</f>
        <v>0.85799999999999998</v>
      </c>
    </row>
    <row r="39" spans="2:6" x14ac:dyDescent="0.25">
      <c r="B39" s="1" t="s">
        <v>73</v>
      </c>
      <c r="C39">
        <f>C11</f>
        <v>3.7679999999999998</v>
      </c>
      <c r="D39">
        <f>D11</f>
        <v>6.0190000000000001</v>
      </c>
      <c r="E39">
        <f>E11</f>
        <v>7.734</v>
      </c>
      <c r="F39">
        <f>F11</f>
        <v>6.9260000000000002</v>
      </c>
    </row>
    <row r="40" spans="2:6" x14ac:dyDescent="0.25">
      <c r="B40" s="1" t="s">
        <v>74</v>
      </c>
      <c r="C40">
        <f t="shared" ref="C40:F42" si="1">C19</f>
        <v>5.9740000000000002</v>
      </c>
      <c r="D40">
        <f t="shared" si="1"/>
        <v>6.9779999999999998</v>
      </c>
      <c r="E40">
        <f t="shared" si="1"/>
        <v>2.5830000000000002</v>
      </c>
      <c r="F40">
        <f t="shared" si="1"/>
        <v>5.3550000000000004</v>
      </c>
    </row>
    <row r="41" spans="2:6" x14ac:dyDescent="0.25">
      <c r="B41" s="1" t="s">
        <v>75</v>
      </c>
      <c r="C41">
        <f t="shared" si="1"/>
        <v>1.849</v>
      </c>
      <c r="D41">
        <f t="shared" si="1"/>
        <v>4.2430000000000003</v>
      </c>
      <c r="E41">
        <f t="shared" si="1"/>
        <v>0.82099999999999995</v>
      </c>
      <c r="F41">
        <f t="shared" si="1"/>
        <v>2.7749999999999999</v>
      </c>
    </row>
    <row r="42" spans="2:6" x14ac:dyDescent="0.25">
      <c r="B42" s="1" t="s">
        <v>76</v>
      </c>
      <c r="C42">
        <f t="shared" si="1"/>
        <v>0.49299999999999999</v>
      </c>
      <c r="D42">
        <f t="shared" si="1"/>
        <v>2.5830000000000002</v>
      </c>
      <c r="E42">
        <f t="shared" si="1"/>
        <v>0.85</v>
      </c>
      <c r="F42">
        <f t="shared" si="1"/>
        <v>1.6850000000000001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6"/>
  <sheetViews>
    <sheetView topLeftCell="A15" workbookViewId="0">
      <selection activeCell="M45" sqref="M45"/>
    </sheetView>
  </sheetViews>
  <sheetFormatPr defaultRowHeight="15" x14ac:dyDescent="0.25"/>
  <cols>
    <col min="1" max="1" width="27.7109375" bestFit="1" customWidth="1"/>
    <col min="2" max="2" width="33" bestFit="1" customWidth="1"/>
    <col min="3" max="3" width="27.28515625" customWidth="1"/>
    <col min="4" max="4" width="23" bestFit="1" customWidth="1"/>
    <col min="5" max="5" width="32.140625" bestFit="1" customWidth="1"/>
  </cols>
  <sheetData>
    <row r="1" spans="1:5" x14ac:dyDescent="0.25">
      <c r="A1" s="38" t="s">
        <v>112</v>
      </c>
      <c r="B1" s="38" t="s">
        <v>113</v>
      </c>
      <c r="C1" s="38"/>
      <c r="D1" s="38" t="s">
        <v>114</v>
      </c>
      <c r="E1" s="38" t="s">
        <v>113</v>
      </c>
    </row>
    <row r="2" spans="1:5" x14ac:dyDescent="0.25">
      <c r="A2">
        <v>30</v>
      </c>
      <c r="B2" s="38">
        <v>0.92160371869581847</v>
      </c>
      <c r="D2">
        <v>750</v>
      </c>
      <c r="E2">
        <v>1.3049429378529547</v>
      </c>
    </row>
    <row r="3" spans="1:5" x14ac:dyDescent="0.25">
      <c r="A3">
        <v>31</v>
      </c>
      <c r="B3">
        <v>0.96137235330664927</v>
      </c>
      <c r="D3">
        <v>760</v>
      </c>
      <c r="E3">
        <v>1.2884153860757246</v>
      </c>
    </row>
    <row r="4" spans="1:5" x14ac:dyDescent="0.25">
      <c r="A4">
        <v>32</v>
      </c>
      <c r="B4">
        <v>0.98740164182072165</v>
      </c>
      <c r="D4">
        <v>770</v>
      </c>
      <c r="E4">
        <v>1.2723012524866304</v>
      </c>
    </row>
    <row r="5" spans="1:5" x14ac:dyDescent="0.25">
      <c r="A5">
        <v>33</v>
      </c>
      <c r="B5">
        <v>1.0134309303347939</v>
      </c>
      <c r="D5">
        <v>780</v>
      </c>
      <c r="E5">
        <v>1.2565852169051517</v>
      </c>
    </row>
    <row r="6" spans="1:5" x14ac:dyDescent="0.25">
      <c r="A6">
        <v>34</v>
      </c>
      <c r="B6">
        <v>1.0394602188488662</v>
      </c>
      <c r="D6">
        <v>790</v>
      </c>
      <c r="E6">
        <v>1.2412527068814221</v>
      </c>
    </row>
    <row r="7" spans="1:5" x14ac:dyDescent="0.25">
      <c r="A7">
        <v>35</v>
      </c>
      <c r="B7">
        <v>1.0654895073629385</v>
      </c>
      <c r="D7">
        <v>800</v>
      </c>
      <c r="E7">
        <v>1.2262898526281103</v>
      </c>
    </row>
    <row r="8" spans="1:5" x14ac:dyDescent="0.25">
      <c r="A8">
        <v>36</v>
      </c>
      <c r="B8">
        <v>1.0915187958770109</v>
      </c>
      <c r="D8">
        <v>810</v>
      </c>
      <c r="E8">
        <v>1.2116834451731542</v>
      </c>
    </row>
    <row r="9" spans="1:5" x14ac:dyDescent="0.25">
      <c r="A9">
        <v>37</v>
      </c>
      <c r="B9">
        <v>1.117548084391083</v>
      </c>
      <c r="D9">
        <v>820</v>
      </c>
      <c r="E9">
        <v>1.1974208974679665</v>
      </c>
    </row>
    <row r="10" spans="1:5" x14ac:dyDescent="0.25">
      <c r="A10">
        <v>38</v>
      </c>
      <c r="B10">
        <v>1.1435773729051555</v>
      </c>
      <c r="D10">
        <v>830</v>
      </c>
      <c r="E10">
        <v>1.1834902082104175</v>
      </c>
    </row>
    <row r="11" spans="1:5" x14ac:dyDescent="0.25">
      <c r="A11">
        <v>39</v>
      </c>
      <c r="B11">
        <v>1.1696066614192278</v>
      </c>
      <c r="D11">
        <v>840</v>
      </c>
      <c r="E11">
        <v>1.1698799281640619</v>
      </c>
    </row>
    <row r="12" spans="1:5" x14ac:dyDescent="0.25">
      <c r="A12">
        <v>40</v>
      </c>
      <c r="B12">
        <v>1.1956359499332998</v>
      </c>
      <c r="D12">
        <v>850</v>
      </c>
      <c r="E12">
        <v>1.1565791287749401</v>
      </c>
    </row>
    <row r="13" spans="1:5" x14ac:dyDescent="0.25">
      <c r="A13">
        <v>41</v>
      </c>
      <c r="B13">
        <v>1.2216652384473725</v>
      </c>
      <c r="D13">
        <v>860</v>
      </c>
      <c r="E13">
        <v>1.1435773729051555</v>
      </c>
    </row>
    <row r="14" spans="1:5" x14ac:dyDescent="0.25">
      <c r="A14">
        <v>42</v>
      </c>
      <c r="B14">
        <v>1.2476945269614446</v>
      </c>
      <c r="D14">
        <v>870</v>
      </c>
      <c r="E14">
        <v>1.1308646875185102</v>
      </c>
    </row>
    <row r="15" spans="1:5" x14ac:dyDescent="0.25">
      <c r="A15">
        <v>43</v>
      </c>
      <c r="B15">
        <v>1.2737238154755168</v>
      </c>
      <c r="D15">
        <v>880</v>
      </c>
      <c r="E15">
        <v>1.1184315381679675</v>
      </c>
    </row>
    <row r="16" spans="1:5" x14ac:dyDescent="0.25">
      <c r="A16">
        <v>44</v>
      </c>
      <c r="B16">
        <v>1.2997531039895891</v>
      </c>
      <c r="D16">
        <v>890</v>
      </c>
      <c r="E16">
        <v>1.1062688051477769</v>
      </c>
    </row>
    <row r="17" spans="1:5" x14ac:dyDescent="0.25">
      <c r="A17">
        <v>45</v>
      </c>
      <c r="B17">
        <v>1.3257823925036611</v>
      </c>
      <c r="D17">
        <v>900</v>
      </c>
      <c r="E17">
        <v>1.0943677611849085</v>
      </c>
    </row>
    <row r="18" spans="1:5" x14ac:dyDescent="0.25">
      <c r="A18">
        <v>46</v>
      </c>
      <c r="B18">
        <v>1.3518116810177339</v>
      </c>
      <c r="D18">
        <v>910</v>
      </c>
      <c r="E18">
        <v>1.0827200505551089</v>
      </c>
    </row>
    <row r="19" spans="1:5" x14ac:dyDescent="0.25">
      <c r="A19">
        <v>47</v>
      </c>
      <c r="B19">
        <v>1.3778409695318057</v>
      </c>
      <c r="D19">
        <v>920</v>
      </c>
      <c r="E19">
        <v>1.0713176695185616</v>
      </c>
    </row>
    <row r="20" spans="1:5" x14ac:dyDescent="0.25">
      <c r="A20">
        <v>48</v>
      </c>
      <c r="B20">
        <v>1.4038702580458782</v>
      </c>
      <c r="D20">
        <v>930</v>
      </c>
      <c r="E20">
        <v>1.0601529479788834</v>
      </c>
    </row>
    <row r="21" spans="1:5" x14ac:dyDescent="0.25">
      <c r="A21">
        <v>49</v>
      </c>
      <c r="B21">
        <v>1.4298995465599507</v>
      </c>
      <c r="D21">
        <v>940</v>
      </c>
      <c r="E21">
        <v>1.049218532277135</v>
      </c>
    </row>
    <row r="22" spans="1:5" x14ac:dyDescent="0.25">
      <c r="A22">
        <v>50</v>
      </c>
      <c r="B22">
        <v>1.4559288350740227</v>
      </c>
      <c r="D22">
        <v>950</v>
      </c>
      <c r="E22">
        <v>1.0385073690397379</v>
      </c>
    </row>
    <row r="23" spans="1:5" x14ac:dyDescent="0.25">
      <c r="D23">
        <v>960</v>
      </c>
      <c r="E23">
        <v>1.0280126900057438</v>
      </c>
    </row>
    <row r="24" spans="1:5" x14ac:dyDescent="0.25">
      <c r="D24">
        <v>970</v>
      </c>
      <c r="E24">
        <v>1.0177279977648712</v>
      </c>
    </row>
    <row r="25" spans="1:5" x14ac:dyDescent="0.25">
      <c r="D25">
        <v>980</v>
      </c>
      <c r="E25">
        <v>1.0076470523431627</v>
      </c>
    </row>
    <row r="26" spans="1:5" x14ac:dyDescent="0.25">
      <c r="D26">
        <v>990</v>
      </c>
      <c r="E26">
        <v>0.99776385857806127</v>
      </c>
    </row>
    <row r="27" spans="1:5" x14ac:dyDescent="0.25">
      <c r="D27">
        <v>1000</v>
      </c>
      <c r="E27">
        <v>0.9880726542292394</v>
      </c>
    </row>
    <row r="35" spans="2:5" x14ac:dyDescent="0.25">
      <c r="B35" s="39"/>
      <c r="C35" s="39"/>
      <c r="D35" s="39"/>
      <c r="E35" s="39"/>
    </row>
    <row r="36" spans="2:5" x14ac:dyDescent="0.25">
      <c r="B36" s="4"/>
    </row>
  </sheetData>
  <mergeCells count="1">
    <mergeCell ref="B35:E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coil calculation</vt:lpstr>
      <vt:lpstr>Yields simulation</vt:lpstr>
      <vt:lpstr>Sensitivity Analysis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2013-08-12T15:10:00Z</dcterms:modified>
</cp:coreProperties>
</file>